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7" windowWidth="29040" windowHeight="15720" activeTab="0"/>
  </bookViews>
  <sheets>
    <sheet name="Instructions" sheetId="1" r:id="rId1"/>
    <sheet name="Ratios" sheetId="2" r:id="rId2"/>
    <sheet name="Sample" sheetId="3" r:id="rId3"/>
    <sheet name="Week 1" sheetId="4" r:id="rId4"/>
    <sheet name="Week 2" sheetId="5" r:id="rId5"/>
    <sheet name="Week 3" sheetId="6" r:id="rId6"/>
    <sheet name="Notes" sheetId="7" r:id="rId7"/>
  </sheets>
  <definedNames/>
  <calcPr fullCalcOnLoad="1"/>
</workbook>
</file>

<file path=xl/sharedStrings.xml><?xml version="1.0" encoding="utf-8"?>
<sst xmlns="http://schemas.openxmlformats.org/spreadsheetml/2006/main" count="358" uniqueCount="76">
  <si>
    <t>Staffing Hours Calculator</t>
  </si>
  <si>
    <t xml:space="preserve">Reminder: Users should not add any information to greyed out cells. </t>
  </si>
  <si>
    <t>Staff Hours</t>
  </si>
  <si>
    <t>Date</t>
  </si>
  <si>
    <t>Hours</t>
  </si>
  <si>
    <t>FTE</t>
  </si>
  <si>
    <t>Minimum</t>
  </si>
  <si>
    <t>Actual</t>
  </si>
  <si>
    <t>Calculated Actual FTE</t>
  </si>
  <si>
    <t>Day</t>
  </si>
  <si>
    <t>Highest Census During Shift</t>
  </si>
  <si>
    <t>Nurse Aid</t>
  </si>
  <si>
    <t>LPN</t>
  </si>
  <si>
    <t>RN</t>
  </si>
  <si>
    <t>Evening</t>
  </si>
  <si>
    <t>Night</t>
  </si>
  <si>
    <t>PPD Calculation</t>
  </si>
  <si>
    <t>Maximum Patient Census</t>
  </si>
  <si>
    <t>Total Hours</t>
  </si>
  <si>
    <t>Minimum Ratios as of 7/1/23</t>
  </si>
  <si>
    <t>Hours to FTE Conversion</t>
  </si>
  <si>
    <t>Shift</t>
  </si>
  <si>
    <t>1 NA per:</t>
  </si>
  <si>
    <t>1 LPN per:</t>
  </si>
  <si>
    <t>1 RN per:</t>
  </si>
  <si>
    <t>Full- Time Equivalent</t>
  </si>
  <si>
    <t>Conversion Calculator</t>
  </si>
  <si>
    <t>8 Hour Shift</t>
  </si>
  <si>
    <t>7.5 Hour Shift</t>
  </si>
  <si>
    <t>Enter the # of Hours Worked</t>
  </si>
  <si>
    <t>Enter the # of Hours in a full shift</t>
  </si>
  <si>
    <t>Total Full-time equivalent</t>
  </si>
  <si>
    <t>Minimum Ratios as of 7/1/24</t>
  </si>
  <si>
    <t>Enter full-time equivalent</t>
  </si>
  <si>
    <t>Shift Hours (7.5 or 8)</t>
  </si>
  <si>
    <t>Instructions for using the Staffing Calculator Tool</t>
  </si>
  <si>
    <t>All calculated fields are gray and will transform to red to indicate any areas where staffing ratios do not meet regulatory requirements.</t>
  </si>
  <si>
    <t>*</t>
  </si>
  <si>
    <t>The Ratios tab is for reference only.  This tab includes the staffing ratios effective 7/1/23 and 7/1/24, a conversion table for FTE to hours and tools for calculating FTE or staff hours</t>
  </si>
  <si>
    <t>STEP 1</t>
  </si>
  <si>
    <t>STEP 2</t>
  </si>
  <si>
    <t xml:space="preserve">Enter the first date of the week being reviewed. </t>
  </si>
  <si>
    <t>The spreadsheet will populate the remaining dates in the week</t>
  </si>
  <si>
    <t>STEP 3</t>
  </si>
  <si>
    <t>Enter the actual census on each shift for each date.</t>
  </si>
  <si>
    <t>STEP 4</t>
  </si>
  <si>
    <t>Enter the actual hours worked for each position on each shift for each date.</t>
  </si>
  <si>
    <t>Enter the shift hours</t>
  </si>
  <si>
    <t>Enter the first date in the week</t>
  </si>
  <si>
    <t>Enter the census for each shift</t>
  </si>
  <si>
    <t>Enter the actual hours worked each shift for each position</t>
  </si>
  <si>
    <t>This spreadsheet has been created as a tool for calculating staff ratios and measuring compliance.    There is a tab for each week reviewed during the survey, and additional tabs for facilities who have staff positions working different shift hours.    To use this tool to reflect compliance with nursing staff ratios and PPD, follow these steps</t>
  </si>
  <si>
    <t>The spreadsheet will populate all required minimum staff ratios and PPD.  Any areas of non-compliance will automatically change to red.</t>
  </si>
  <si>
    <t>There is a table on the Ratios tab that illustrates the ratio of FTE to staff hours.   If the result in your calculations is less than a quarter of an hour, round up to the first quarter of an hour.   For example, if the FTE minimum is 3.125, round up to 3.25 or 3 hours and 15 minutes.</t>
  </si>
  <si>
    <t xml:space="preserve">The Sample Tab is a functional worksheet that you can use to enter values and see how the worksheets operate.  </t>
  </si>
  <si>
    <t>LPN Shift Hours (7.5 or 8)</t>
  </si>
  <si>
    <t>RN Shift Hours (7.5 or 8)</t>
  </si>
  <si>
    <t>Facility Name</t>
  </si>
  <si>
    <t>NOTES</t>
  </si>
  <si>
    <t>3-Week Total Average PPD</t>
  </si>
  <si>
    <t xml:space="preserve">Enter the designated shift hours (7.5 or 8) for all three disciplines. </t>
  </si>
  <si>
    <t>NA Shift Hours (7.5 or 8)</t>
  </si>
  <si>
    <t xml:space="preserve">Facilities have the flexiblity to determine a 7.5 or 8 hour shift based on the type of nursing personnel.   Enter the designated shift hours (7.5 or 8) for all three types of nursing personnel - nurse aides, LPNs and RNs on the spreadsheet to calculate minimum staffing levels for each type of staff. </t>
  </si>
  <si>
    <t xml:space="preserve"> If a facility has shifts other than 7.5 or 8, the staff hours will need to be split across shifts to reflect the three shifts designated in the regulations.  For example, if the facility uses 12 hour shifts, 8 of the staff hours would apply to the first shift, and the remaining 4 to the second shift.    </t>
  </si>
  <si>
    <t xml:space="preserve">The spreadsheet will calculate minimum staffing hours and FTE for each shift. </t>
  </si>
  <si>
    <t xml:space="preserve">If the census is 59 or under on the Night shift and the facility has chosen to substitute an LPN for an RN, with an RN on call, this should be commented on in the Notes tab. </t>
  </si>
  <si>
    <t xml:space="preserve">Rounding errors may occur in calculations.    While the fields are displaying only two decimal points, Excel may use additioanl decimal points when calculating.  If this occurs, the tool on the Ratios tab displays up to four decimal points and can be used for verification.    QA will use two decimal points to make their determinations. </t>
  </si>
  <si>
    <t xml:space="preserve">STEP 5 </t>
  </si>
  <si>
    <t>Enter any changes to hours to be counted towards the PPD</t>
  </si>
  <si>
    <t>Hours that can be included here are for any administrative nursing personnel providing direct care during that date.   Hours that should be excluded here include include hours that the nursing personnel were included in the staffing ratios but not providing direct care.  For example, if the RN has worked the 8 hour shift but completed only administrative tasks for any period during that shift.  Any adjustments should be documented on the Notes tab including the date, position and explanation for the adjustment.</t>
  </si>
  <si>
    <t xml:space="preserve">Staff hours can be counted so long as staff are available to work even if not paid for the break.   Staff cannot be counted if they actually leave the building or are unavailable for any reason. </t>
  </si>
  <si>
    <t xml:space="preserve">If the facility is substituting staff to fill positions, the hours used to satisfy the staffing ratio should be entered into the spreadsheet with a comment in the Notes section.    For example, if an RN is being used to serve as an LPN, then the hours should be entered into LPN and a comment added to the Notes tab.  Comments should include date, position and explanation. </t>
  </si>
  <si>
    <t>PPD Adjustment</t>
  </si>
  <si>
    <t>Week 1 Average PPD</t>
  </si>
  <si>
    <t>Week 2 Average PPD</t>
  </si>
  <si>
    <t>Week 3 Average PPD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</si>
</sst>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5">
    <font>
      <sz val="11"/>
      <color theme="1"/>
      <name val="Calibri"/>
      <family val="2"/>
    </font>
    <font>
      <sz val="11"/>
      <color indexed="8"/>
      <name val="Calibri"/>
      <family val="2"/>
    </font>
    <font>
      <sz val="11"/>
      <color indexed="10"/>
      <name val="Calibri"/>
      <family val="2"/>
    </font>
    <font>
      <b/>
      <sz val="11"/>
      <color indexed="8"/>
      <name val="Calibri"/>
      <family val="2"/>
    </font>
    <font>
      <b/>
      <sz val="12"/>
      <color indexed="8"/>
      <name val="Calibri"/>
      <family val="2"/>
    </font>
    <font>
      <b/>
      <sz val="14"/>
      <color indexed="8"/>
      <name val="Calibri"/>
      <family val="2"/>
    </font>
    <font>
      <sz val="11"/>
      <color indexed="36"/>
      <name val="Calibri"/>
      <family val="2"/>
    </font>
    <font>
      <b/>
      <sz val="15"/>
      <color indexed="54"/>
      <name val="Calibri"/>
      <family val="2"/>
    </font>
    <font>
      <sz val="12"/>
      <color indexed="8"/>
      <name val="Calibri"/>
      <family val="2"/>
    </font>
    <font>
      <i/>
      <sz val="11"/>
      <color indexed="8"/>
      <name val="Calibri"/>
      <family val="2"/>
    </font>
    <font>
      <sz val="8"/>
      <name val="Calibri"/>
      <family val="2"/>
    </font>
    <font>
      <b/>
      <sz val="11"/>
      <color indexed="9"/>
      <name val="Calibri"/>
      <family val="2"/>
    </font>
    <font>
      <sz val="18"/>
      <color indexed="54"/>
      <name val="Calibri Light"/>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7030A0"/>
      <name val="Calibri"/>
      <family val="2"/>
    </font>
    <font>
      <b/>
      <sz val="12"/>
      <color theme="1"/>
      <name val="Calibri"/>
      <family val="2"/>
    </font>
    <font>
      <i/>
      <sz val="11"/>
      <color theme="1"/>
      <name val="Calibri"/>
      <family val="2"/>
    </font>
    <font>
      <sz val="12"/>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thin"/>
      <right style="thin"/>
      <top style="thin"/>
      <bottom style="thin"/>
    </border>
    <border>
      <left style="thin"/>
      <right style="medium"/>
      <top style="thin"/>
      <bottom style="thin"/>
    </border>
    <border>
      <left style="medium"/>
      <right style="thin"/>
      <top style="thin"/>
      <bottom style="thin"/>
    </border>
    <border>
      <left style="medium">
        <color rgb="FF000000"/>
      </left>
      <right/>
      <top/>
      <bottom/>
    </border>
    <border>
      <left style="medium"/>
      <right/>
      <top/>
      <bottom/>
    </border>
    <border>
      <left style="medium"/>
      <right/>
      <top/>
      <bottom style="medium"/>
    </border>
    <border>
      <left style="medium">
        <color rgb="FF000000"/>
      </left>
      <right style="medium"/>
      <top/>
      <bottom/>
    </border>
    <border>
      <left style="medium">
        <color rgb="FF000000"/>
      </left>
      <right/>
      <top/>
      <bottom style="medium"/>
    </border>
    <border>
      <left style="medium">
        <color rgb="FF000000"/>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style="thin"/>
      <right/>
      <top style="thin"/>
      <bottom style="medium"/>
    </border>
    <border>
      <left/>
      <right/>
      <top/>
      <bottom style="medium"/>
    </border>
    <border>
      <left style="thin">
        <color rgb="FF000000"/>
      </left>
      <right style="medium"/>
      <top style="thin">
        <color rgb="FF000000"/>
      </top>
      <bottom style="medium"/>
    </border>
    <border>
      <left style="medium"/>
      <right style="medium"/>
      <top style="medium"/>
      <bottom style="medium"/>
    </border>
    <border>
      <left style="medium"/>
      <right style="thin"/>
      <top/>
      <bottom/>
    </border>
    <border>
      <left style="medium"/>
      <right style="thin"/>
      <top/>
      <bottom style="medium"/>
    </border>
    <border>
      <left style="medium"/>
      <right style="thin"/>
      <top style="medium"/>
      <bottom/>
    </border>
    <border>
      <left/>
      <right/>
      <top style="medium"/>
      <bottom/>
    </border>
    <border>
      <left/>
      <right style="medium"/>
      <top style="medium"/>
      <bottom/>
    </border>
    <border>
      <left style="thin">
        <color rgb="FF000000"/>
      </left>
      <right style="medium"/>
      <top style="thin">
        <color rgb="FF000000"/>
      </top>
      <bottom style="thin">
        <color rgb="FF000000"/>
      </bottom>
    </border>
    <border>
      <left/>
      <right style="medium"/>
      <top/>
      <bottom style="medium"/>
    </border>
    <border>
      <left style="medium"/>
      <right/>
      <top style="medium"/>
      <bottom/>
    </border>
    <border>
      <left style="thin"/>
      <right/>
      <top/>
      <bottom/>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11">
    <xf numFmtId="0" fontId="0" fillId="0" borderId="0" xfId="0" applyFont="1" applyAlignment="1">
      <alignment/>
    </xf>
    <xf numFmtId="0" fontId="0" fillId="0" borderId="0" xfId="0" applyBorder="1" applyAlignment="1">
      <alignment/>
    </xf>
    <xf numFmtId="0" fontId="0" fillId="0" borderId="10" xfId="0" applyFill="1" applyBorder="1" applyAlignment="1">
      <alignment/>
    </xf>
    <xf numFmtId="14" fontId="0" fillId="33" borderId="11" xfId="0" applyNumberFormat="1" applyFill="1" applyBorder="1" applyAlignment="1">
      <alignment horizontal="center"/>
    </xf>
    <xf numFmtId="0" fontId="38" fillId="14" borderId="11" xfId="0" applyFont="1" applyFill="1" applyBorder="1" applyAlignment="1">
      <alignment/>
    </xf>
    <xf numFmtId="0" fontId="38" fillId="14" borderId="12" xfId="0" applyFont="1" applyFill="1" applyBorder="1" applyAlignment="1">
      <alignment/>
    </xf>
    <xf numFmtId="0" fontId="0" fillId="0" borderId="13" xfId="0" applyBorder="1" applyAlignment="1">
      <alignment/>
    </xf>
    <xf numFmtId="0" fontId="38" fillId="14" borderId="13" xfId="0" applyFont="1" applyFill="1" applyBorder="1" applyAlignment="1">
      <alignment/>
    </xf>
    <xf numFmtId="2" fontId="0" fillId="33" borderId="11" xfId="0" applyNumberFormat="1" applyFill="1" applyBorder="1" applyAlignment="1">
      <alignment/>
    </xf>
    <xf numFmtId="2" fontId="0" fillId="0" borderId="0" xfId="0" applyNumberFormat="1" applyAlignment="1">
      <alignment/>
    </xf>
    <xf numFmtId="0" fontId="0" fillId="0" borderId="0" xfId="0" applyFont="1" applyFill="1" applyAlignment="1">
      <alignment/>
    </xf>
    <xf numFmtId="0" fontId="39" fillId="0" borderId="0" xfId="0" applyFont="1" applyAlignment="1">
      <alignment/>
    </xf>
    <xf numFmtId="0" fontId="0" fillId="2" borderId="14" xfId="0" applyFill="1" applyBorder="1" applyAlignment="1">
      <alignment/>
    </xf>
    <xf numFmtId="0" fontId="0" fillId="2"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0" fontId="0" fillId="2" borderId="15" xfId="0" applyFill="1" applyBorder="1" applyAlignment="1">
      <alignment/>
    </xf>
    <xf numFmtId="0" fontId="0" fillId="2" borderId="10" xfId="0" applyFill="1" applyBorder="1" applyAlignment="1">
      <alignment/>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2" borderId="13" xfId="0" applyFill="1" applyBorder="1" applyAlignment="1">
      <alignment/>
    </xf>
    <xf numFmtId="0" fontId="0" fillId="2" borderId="20" xfId="0" applyFill="1" applyBorder="1" applyAlignment="1">
      <alignment/>
    </xf>
    <xf numFmtId="14" fontId="0" fillId="0" borderId="11" xfId="0" applyNumberFormat="1" applyBorder="1" applyAlignment="1">
      <alignment horizontal="center"/>
    </xf>
    <xf numFmtId="0" fontId="0" fillId="34" borderId="0" xfId="0" applyFill="1" applyBorder="1" applyAlignment="1">
      <alignment/>
    </xf>
    <xf numFmtId="2" fontId="0" fillId="2" borderId="11" xfId="0" applyNumberFormat="1" applyFill="1" applyBorder="1" applyAlignment="1">
      <alignment/>
    </xf>
    <xf numFmtId="2" fontId="0" fillId="2" borderId="12" xfId="0" applyNumberFormat="1" applyFill="1" applyBorder="1" applyAlignment="1">
      <alignment/>
    </xf>
    <xf numFmtId="2" fontId="0" fillId="2" borderId="21" xfId="0" applyNumberFormat="1" applyFill="1" applyBorder="1" applyAlignment="1">
      <alignment/>
    </xf>
    <xf numFmtId="2" fontId="0" fillId="2" borderId="22" xfId="0" applyNumberFormat="1" applyFill="1" applyBorder="1" applyAlignment="1">
      <alignment/>
    </xf>
    <xf numFmtId="2" fontId="0" fillId="33" borderId="21" xfId="0" applyNumberFormat="1" applyFill="1" applyBorder="1" applyAlignment="1">
      <alignment/>
    </xf>
    <xf numFmtId="0" fontId="38" fillId="14" borderId="13" xfId="0" applyFont="1" applyFill="1" applyBorder="1" applyAlignment="1">
      <alignment horizontal="center" wrapText="1"/>
    </xf>
    <xf numFmtId="2" fontId="38" fillId="14" borderId="11" xfId="0" applyNumberFormat="1" applyFont="1" applyFill="1" applyBorder="1" applyAlignment="1">
      <alignment horizontal="center" wrapText="1"/>
    </xf>
    <xf numFmtId="2" fontId="38" fillId="14" borderId="12" xfId="0" applyNumberFormat="1" applyFont="1" applyFill="1" applyBorder="1" applyAlignment="1">
      <alignment horizontal="center" wrapText="1"/>
    </xf>
    <xf numFmtId="0" fontId="0" fillId="0" borderId="15" xfId="0" applyFill="1" applyBorder="1" applyAlignment="1">
      <alignment horizontal="center"/>
    </xf>
    <xf numFmtId="0" fontId="40" fillId="0" borderId="0" xfId="0" applyFont="1" applyFill="1" applyBorder="1" applyAlignment="1">
      <alignment/>
    </xf>
    <xf numFmtId="0" fontId="0" fillId="0" borderId="0" xfId="0" applyNumberFormat="1" applyFill="1" applyBorder="1" applyAlignment="1">
      <alignment horizontal="center"/>
    </xf>
    <xf numFmtId="0" fontId="0" fillId="0" borderId="0" xfId="0" applyFill="1" applyBorder="1" applyAlignment="1">
      <alignment horizontal="center"/>
    </xf>
    <xf numFmtId="0" fontId="41" fillId="34" borderId="15" xfId="0" applyFont="1" applyFill="1" applyBorder="1" applyAlignment="1">
      <alignment horizontal="center" vertical="center" textRotation="90"/>
    </xf>
    <xf numFmtId="0" fontId="38" fillId="14" borderId="23" xfId="0" applyFont="1" applyFill="1" applyBorder="1" applyAlignment="1">
      <alignment horizontal="center"/>
    </xf>
    <xf numFmtId="14" fontId="0" fillId="33" borderId="11" xfId="0" applyNumberFormat="1" applyFill="1" applyBorder="1" applyAlignment="1">
      <alignment horizontal="center" wrapText="1"/>
    </xf>
    <xf numFmtId="0" fontId="39" fillId="0" borderId="0" xfId="0" applyFont="1" applyFill="1" applyBorder="1" applyAlignment="1">
      <alignment/>
    </xf>
    <xf numFmtId="0" fontId="0" fillId="0" borderId="0" xfId="0" applyFill="1" applyBorder="1" applyAlignment="1">
      <alignment/>
    </xf>
    <xf numFmtId="0" fontId="0" fillId="5" borderId="0" xfId="0" applyFill="1" applyBorder="1" applyAlignment="1">
      <alignment/>
    </xf>
    <xf numFmtId="0" fontId="0" fillId="9" borderId="0" xfId="0" applyFill="1" applyBorder="1" applyAlignment="1">
      <alignment/>
    </xf>
    <xf numFmtId="0" fontId="39" fillId="0" borderId="10" xfId="0" applyFont="1" applyFill="1" applyBorder="1" applyAlignment="1">
      <alignment/>
    </xf>
    <xf numFmtId="0" fontId="0" fillId="0" borderId="23" xfId="0" applyBorder="1" applyAlignment="1">
      <alignment/>
    </xf>
    <xf numFmtId="0" fontId="0" fillId="0" borderId="23" xfId="0" applyBorder="1" applyAlignment="1">
      <alignment wrapText="1"/>
    </xf>
    <xf numFmtId="0" fontId="0" fillId="34" borderId="23" xfId="0" applyFill="1" applyBorder="1" applyAlignment="1">
      <alignment/>
    </xf>
    <xf numFmtId="0" fontId="0" fillId="34" borderId="24" xfId="0" applyFill="1" applyBorder="1" applyAlignment="1">
      <alignment/>
    </xf>
    <xf numFmtId="14" fontId="0" fillId="33" borderId="13" xfId="0" applyNumberFormat="1" applyFill="1" applyBorder="1" applyAlignment="1">
      <alignment horizontal="center" wrapText="1"/>
    </xf>
    <xf numFmtId="2" fontId="0" fillId="33" borderId="13" xfId="0" applyNumberFormat="1" applyFill="1" applyBorder="1" applyAlignment="1">
      <alignment/>
    </xf>
    <xf numFmtId="2" fontId="0" fillId="33" borderId="20" xfId="0" applyNumberFormat="1" applyFill="1" applyBorder="1" applyAlignment="1">
      <alignment/>
    </xf>
    <xf numFmtId="14" fontId="0" fillId="33" borderId="13" xfId="0" applyNumberFormat="1" applyFill="1" applyBorder="1" applyAlignment="1">
      <alignment horizontal="center"/>
    </xf>
    <xf numFmtId="164" fontId="0" fillId="2" borderId="15" xfId="0" applyNumberFormat="1" applyFill="1" applyBorder="1" applyAlignment="1">
      <alignment/>
    </xf>
    <xf numFmtId="164" fontId="0" fillId="2" borderId="0" xfId="0" applyNumberFormat="1" applyFill="1" applyBorder="1" applyAlignment="1">
      <alignment/>
    </xf>
    <xf numFmtId="164" fontId="0" fillId="2" borderId="16" xfId="0" applyNumberFormat="1" applyFill="1" applyBorder="1" applyAlignment="1">
      <alignment/>
    </xf>
    <xf numFmtId="164" fontId="0" fillId="2" borderId="25" xfId="0" applyNumberFormat="1" applyFill="1" applyBorder="1" applyAlignment="1">
      <alignment/>
    </xf>
    <xf numFmtId="164" fontId="0" fillId="7" borderId="26" xfId="0" applyNumberFormat="1" applyFill="1" applyBorder="1" applyAlignment="1">
      <alignment/>
    </xf>
    <xf numFmtId="164" fontId="0" fillId="0" borderId="0" xfId="0" applyNumberFormat="1" applyAlignment="1">
      <alignment/>
    </xf>
    <xf numFmtId="164" fontId="0" fillId="2" borderId="0" xfId="0" applyNumberFormat="1" applyFill="1" applyAlignment="1">
      <alignment/>
    </xf>
    <xf numFmtId="164" fontId="0" fillId="2" borderId="10" xfId="0" applyNumberFormat="1" applyFill="1" applyBorder="1" applyAlignment="1">
      <alignment/>
    </xf>
    <xf numFmtId="2" fontId="0" fillId="33" borderId="12" xfId="0" applyNumberFormat="1" applyFill="1" applyBorder="1" applyAlignment="1">
      <alignment/>
    </xf>
    <xf numFmtId="2" fontId="0" fillId="33" borderId="22" xfId="0" applyNumberFormat="1" applyFill="1" applyBorder="1" applyAlignment="1">
      <alignment/>
    </xf>
    <xf numFmtId="14" fontId="0" fillId="33" borderId="12" xfId="0" applyNumberFormat="1" applyFill="1" applyBorder="1" applyAlignment="1">
      <alignment horizontal="center" wrapText="1"/>
    </xf>
    <xf numFmtId="0" fontId="38" fillId="14" borderId="13" xfId="0" applyFont="1" applyFill="1" applyBorder="1" applyAlignment="1">
      <alignment horizontal="center"/>
    </xf>
    <xf numFmtId="0" fontId="0" fillId="0" borderId="0" xfId="0" applyNumberFormat="1" applyFill="1" applyBorder="1" applyAlignment="1">
      <alignment horizontal="left"/>
    </xf>
    <xf numFmtId="0" fontId="0" fillId="0" borderId="27" xfId="0" applyBorder="1" applyAlignment="1" applyProtection="1">
      <alignment horizontal="center" vertical="center"/>
      <protection locked="0"/>
    </xf>
    <xf numFmtId="2" fontId="0" fillId="0" borderId="11" xfId="0" applyNumberFormat="1" applyFill="1" applyBorder="1" applyAlignment="1" applyProtection="1">
      <alignment/>
      <protection locked="0"/>
    </xf>
    <xf numFmtId="2" fontId="0" fillId="34" borderId="11" xfId="0" applyNumberFormat="1" applyFill="1" applyBorder="1" applyAlignment="1" applyProtection="1">
      <alignment/>
      <protection locked="0"/>
    </xf>
    <xf numFmtId="2" fontId="0" fillId="0" borderId="21" xfId="0" applyNumberFormat="1" applyFill="1" applyBorder="1" applyAlignment="1" applyProtection="1">
      <alignment/>
      <protection locked="0"/>
    </xf>
    <xf numFmtId="2" fontId="0" fillId="34" borderId="21" xfId="0" applyNumberFormat="1" applyFill="1" applyBorder="1" applyAlignment="1" applyProtection="1">
      <alignment/>
      <protection locked="0"/>
    </xf>
    <xf numFmtId="0" fontId="0" fillId="0" borderId="0" xfId="0" applyAlignment="1">
      <alignment wrapText="1"/>
    </xf>
    <xf numFmtId="0" fontId="30" fillId="0" borderId="3" xfId="48" applyAlignment="1">
      <alignment/>
    </xf>
    <xf numFmtId="0" fontId="0" fillId="0" borderId="0" xfId="0" applyAlignment="1">
      <alignment horizontal="left" wrapText="1"/>
    </xf>
    <xf numFmtId="0" fontId="0" fillId="34" borderId="0" xfId="0" applyFill="1" applyAlignment="1">
      <alignment/>
    </xf>
    <xf numFmtId="0" fontId="0" fillId="0" borderId="10" xfId="0" applyBorder="1" applyAlignment="1">
      <alignment/>
    </xf>
    <xf numFmtId="0" fontId="0" fillId="34" borderId="10" xfId="0" applyFill="1" applyBorder="1" applyAlignment="1">
      <alignment/>
    </xf>
    <xf numFmtId="0" fontId="0" fillId="0" borderId="28" xfId="0" applyBorder="1" applyAlignment="1">
      <alignment/>
    </xf>
    <xf numFmtId="0" fontId="0" fillId="34" borderId="28" xfId="0" applyFill="1" applyBorder="1" applyAlignment="1">
      <alignment/>
    </xf>
    <xf numFmtId="0" fontId="0" fillId="0" borderId="29" xfId="0" applyBorder="1" applyAlignment="1">
      <alignment/>
    </xf>
    <xf numFmtId="0" fontId="41" fillId="0" borderId="0" xfId="0" applyFont="1" applyAlignment="1">
      <alignment horizontal="left" wrapText="1"/>
    </xf>
    <xf numFmtId="0" fontId="41" fillId="0" borderId="0" xfId="0" applyFont="1" applyAlignment="1">
      <alignment/>
    </xf>
    <xf numFmtId="0" fontId="42" fillId="0" borderId="0" xfId="0" applyFont="1" applyBorder="1" applyAlignment="1">
      <alignment/>
    </xf>
    <xf numFmtId="0" fontId="43" fillId="14" borderId="30" xfId="0" applyFont="1" applyFill="1" applyBorder="1" applyAlignment="1">
      <alignment/>
    </xf>
    <xf numFmtId="0" fontId="43" fillId="14" borderId="31" xfId="0" applyFont="1" applyFill="1" applyBorder="1" applyAlignment="1">
      <alignment/>
    </xf>
    <xf numFmtId="0" fontId="43" fillId="14" borderId="32" xfId="0" applyFont="1" applyFill="1" applyBorder="1" applyAlignment="1">
      <alignment/>
    </xf>
    <xf numFmtId="0" fontId="43" fillId="0" borderId="0" xfId="0" applyFont="1" applyAlignment="1">
      <alignment/>
    </xf>
    <xf numFmtId="0" fontId="43" fillId="14" borderId="28" xfId="0" applyFont="1" applyFill="1" applyBorder="1" applyAlignment="1">
      <alignment/>
    </xf>
    <xf numFmtId="0" fontId="43" fillId="14" borderId="0" xfId="0" applyFont="1" applyFill="1" applyBorder="1" applyAlignment="1">
      <alignment/>
    </xf>
    <xf numFmtId="0" fontId="43" fillId="14" borderId="10" xfId="0" applyFont="1" applyFill="1" applyBorder="1" applyAlignment="1">
      <alignment/>
    </xf>
    <xf numFmtId="164" fontId="0" fillId="5" borderId="33" xfId="0" applyNumberFormat="1" applyFill="1" applyBorder="1" applyAlignment="1" applyProtection="1">
      <alignment/>
      <protection locked="0"/>
    </xf>
    <xf numFmtId="0" fontId="0" fillId="0" borderId="0" xfId="0" applyFont="1" applyBorder="1" applyAlignment="1">
      <alignment/>
    </xf>
    <xf numFmtId="0" fontId="0" fillId="0" borderId="0" xfId="0" applyFont="1" applyFill="1" applyBorder="1" applyAlignment="1">
      <alignment/>
    </xf>
    <xf numFmtId="0" fontId="42" fillId="34" borderId="0" xfId="0" applyFont="1" applyFill="1" applyBorder="1" applyAlignment="1">
      <alignment/>
    </xf>
    <xf numFmtId="0" fontId="0" fillId="0" borderId="0" xfId="0" applyBorder="1" applyAlignment="1" applyProtection="1">
      <alignment/>
      <protection/>
    </xf>
    <xf numFmtId="0" fontId="0" fillId="0" borderId="0" xfId="0" applyFill="1" applyBorder="1" applyAlignment="1" applyProtection="1">
      <alignment/>
      <protection/>
    </xf>
    <xf numFmtId="0" fontId="39" fillId="0" borderId="0" xfId="0" applyFont="1" applyFill="1" applyBorder="1" applyAlignment="1" applyProtection="1">
      <alignment/>
      <protection/>
    </xf>
    <xf numFmtId="0" fontId="40" fillId="0" borderId="0" xfId="0" applyFont="1" applyFill="1" applyBorder="1" applyAlignment="1" applyProtection="1">
      <alignment/>
      <protection/>
    </xf>
    <xf numFmtId="0" fontId="39" fillId="0" borderId="10" xfId="0" applyFont="1" applyFill="1" applyBorder="1" applyAlignment="1" applyProtection="1">
      <alignment/>
      <protection/>
    </xf>
    <xf numFmtId="0" fontId="0" fillId="0" borderId="10" xfId="0" applyFill="1" applyBorder="1" applyAlignment="1" applyProtection="1">
      <alignment/>
      <protection/>
    </xf>
    <xf numFmtId="0" fontId="0" fillId="0" borderId="0" xfId="0" applyNumberFormat="1" applyFill="1" applyBorder="1" applyAlignment="1" applyProtection="1">
      <alignment horizontal="left"/>
      <protection/>
    </xf>
    <xf numFmtId="0" fontId="41" fillId="0" borderId="0" xfId="0" applyFont="1" applyBorder="1" applyAlignment="1" applyProtection="1">
      <alignment horizontal="left"/>
      <protection/>
    </xf>
    <xf numFmtId="0" fontId="0" fillId="0" borderId="15"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NumberFormat="1" applyFill="1" applyBorder="1" applyAlignment="1" applyProtection="1">
      <alignment horizontal="center"/>
      <protection/>
    </xf>
    <xf numFmtId="0" fontId="0" fillId="0" borderId="0" xfId="0" applyFill="1" applyBorder="1" applyAlignment="1" applyProtection="1">
      <alignment/>
      <protection/>
    </xf>
    <xf numFmtId="0" fontId="38" fillId="14" borderId="13" xfId="0" applyFont="1" applyFill="1" applyBorder="1" applyAlignment="1" applyProtection="1">
      <alignment horizontal="center"/>
      <protection/>
    </xf>
    <xf numFmtId="0" fontId="38" fillId="14" borderId="23" xfId="0" applyFont="1" applyFill="1" applyBorder="1" applyAlignment="1" applyProtection="1">
      <alignment horizontal="center"/>
      <protection/>
    </xf>
    <xf numFmtId="0" fontId="0" fillId="0" borderId="13" xfId="0" applyBorder="1" applyAlignment="1" applyProtection="1">
      <alignment/>
      <protection/>
    </xf>
    <xf numFmtId="0" fontId="0" fillId="0" borderId="23" xfId="0" applyBorder="1" applyAlignment="1" applyProtection="1">
      <alignment/>
      <protection/>
    </xf>
    <xf numFmtId="14" fontId="0" fillId="33" borderId="13" xfId="0" applyNumberFormat="1" applyFill="1" applyBorder="1" applyAlignment="1" applyProtection="1">
      <alignment horizontal="center" wrapText="1"/>
      <protection/>
    </xf>
    <xf numFmtId="14" fontId="0" fillId="0" borderId="11" xfId="0" applyNumberFormat="1" applyBorder="1" applyAlignment="1" applyProtection="1">
      <alignment horizontal="center"/>
      <protection/>
    </xf>
    <xf numFmtId="14" fontId="0" fillId="33" borderId="11" xfId="0" applyNumberFormat="1" applyFill="1" applyBorder="1" applyAlignment="1" applyProtection="1">
      <alignment horizontal="center"/>
      <protection/>
    </xf>
    <xf numFmtId="14" fontId="0" fillId="33" borderId="11" xfId="0" applyNumberFormat="1" applyFill="1" applyBorder="1" applyAlignment="1" applyProtection="1">
      <alignment horizontal="center" wrapText="1"/>
      <protection/>
    </xf>
    <xf numFmtId="14" fontId="0" fillId="33" borderId="13" xfId="0" applyNumberFormat="1" applyFill="1" applyBorder="1" applyAlignment="1" applyProtection="1">
      <alignment horizontal="center"/>
      <protection/>
    </xf>
    <xf numFmtId="14" fontId="0" fillId="33" borderId="12" xfId="0" applyNumberFormat="1" applyFill="1" applyBorder="1" applyAlignment="1" applyProtection="1">
      <alignment horizontal="center" wrapText="1"/>
      <protection/>
    </xf>
    <xf numFmtId="0" fontId="0" fillId="0" borderId="23" xfId="0" applyBorder="1" applyAlignment="1" applyProtection="1">
      <alignment wrapText="1"/>
      <protection/>
    </xf>
    <xf numFmtId="0" fontId="0" fillId="34" borderId="23" xfId="0" applyFill="1" applyBorder="1" applyAlignment="1" applyProtection="1">
      <alignment/>
      <protection/>
    </xf>
    <xf numFmtId="2" fontId="0" fillId="33" borderId="13" xfId="0" applyNumberFormat="1" applyFill="1" applyBorder="1" applyAlignment="1" applyProtection="1">
      <alignment/>
      <protection/>
    </xf>
    <xf numFmtId="2" fontId="0" fillId="33" borderId="11" xfId="0" applyNumberFormat="1" applyFill="1" applyBorder="1" applyAlignment="1" applyProtection="1">
      <alignment/>
      <protection/>
    </xf>
    <xf numFmtId="2" fontId="0" fillId="33" borderId="12" xfId="0" applyNumberFormat="1" applyFill="1" applyBorder="1" applyAlignment="1" applyProtection="1">
      <alignment/>
      <protection/>
    </xf>
    <xf numFmtId="0" fontId="0" fillId="5" borderId="0" xfId="0" applyFill="1" applyBorder="1" applyAlignment="1" applyProtection="1">
      <alignment/>
      <protection/>
    </xf>
    <xf numFmtId="0" fontId="0" fillId="9" borderId="0" xfId="0" applyFill="1" applyBorder="1" applyAlignment="1" applyProtection="1">
      <alignment/>
      <protection/>
    </xf>
    <xf numFmtId="0" fontId="0" fillId="2" borderId="0" xfId="0" applyFill="1" applyBorder="1" applyAlignment="1" applyProtection="1">
      <alignment/>
      <protection/>
    </xf>
    <xf numFmtId="2" fontId="0" fillId="33" borderId="20" xfId="0" applyNumberFormat="1" applyFill="1" applyBorder="1" applyAlignment="1" applyProtection="1">
      <alignment/>
      <protection/>
    </xf>
    <xf numFmtId="2" fontId="0" fillId="33" borderId="21" xfId="0" applyNumberFormat="1" applyFill="1" applyBorder="1" applyAlignment="1" applyProtection="1">
      <alignment/>
      <protection/>
    </xf>
    <xf numFmtId="2" fontId="0" fillId="33" borderId="22" xfId="0" applyNumberFormat="1" applyFill="1" applyBorder="1" applyAlignment="1" applyProtection="1">
      <alignment/>
      <protection/>
    </xf>
    <xf numFmtId="0" fontId="41" fillId="34" borderId="15" xfId="0" applyFont="1" applyFill="1" applyBorder="1" applyAlignment="1" applyProtection="1">
      <alignment horizontal="center" vertical="center" textRotation="90"/>
      <protection/>
    </xf>
    <xf numFmtId="0" fontId="0" fillId="34" borderId="0" xfId="0" applyFill="1" applyBorder="1" applyAlignment="1" applyProtection="1">
      <alignment/>
      <protection/>
    </xf>
    <xf numFmtId="2" fontId="0" fillId="0" borderId="0" xfId="0" applyNumberFormat="1"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2" fontId="0" fillId="0" borderId="0" xfId="0" applyNumberFormat="1" applyFill="1" applyBorder="1" applyAlignment="1" applyProtection="1">
      <alignment horizontal="center"/>
      <protection/>
    </xf>
    <xf numFmtId="2" fontId="0" fillId="0" borderId="10" xfId="0" applyNumberFormat="1" applyFill="1" applyBorder="1" applyAlignment="1" applyProtection="1">
      <alignment horizontal="center"/>
      <protection/>
    </xf>
    <xf numFmtId="0" fontId="0" fillId="0" borderId="25" xfId="0" applyBorder="1" applyAlignment="1" applyProtection="1">
      <alignment/>
      <protection/>
    </xf>
    <xf numFmtId="0" fontId="0" fillId="0" borderId="25" xfId="0" applyFill="1" applyBorder="1" applyAlignment="1" applyProtection="1">
      <alignment/>
      <protection/>
    </xf>
    <xf numFmtId="0" fontId="39" fillId="0" borderId="34" xfId="0" applyFont="1" applyFill="1" applyBorder="1" applyAlignment="1" applyProtection="1">
      <alignment/>
      <protection/>
    </xf>
    <xf numFmtId="0" fontId="0" fillId="2" borderId="35" xfId="0" applyFill="1" applyBorder="1" applyAlignment="1">
      <alignment horizontal="center"/>
    </xf>
    <xf numFmtId="0" fontId="0" fillId="2" borderId="15" xfId="0" applyFill="1" applyBorder="1" applyAlignment="1">
      <alignment horizont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29" xfId="0" applyBorder="1" applyAlignment="1">
      <alignment wrapText="1"/>
    </xf>
    <xf numFmtId="0" fontId="41" fillId="0" borderId="0" xfId="0" applyFont="1" applyBorder="1" applyAlignment="1">
      <alignment horizontal="left"/>
    </xf>
    <xf numFmtId="0" fontId="0" fillId="0" borderId="15" xfId="0" applyBorder="1" applyAlignment="1">
      <alignment/>
    </xf>
    <xf numFmtId="0" fontId="0" fillId="0" borderId="25" xfId="0" applyBorder="1" applyAlignment="1">
      <alignment/>
    </xf>
    <xf numFmtId="0" fontId="0" fillId="0" borderId="25" xfId="0" applyFill="1" applyBorder="1" applyAlignment="1">
      <alignment/>
    </xf>
    <xf numFmtId="0" fontId="39" fillId="0" borderId="34" xfId="0" applyFont="1" applyFill="1" applyBorder="1" applyAlignment="1">
      <alignment/>
    </xf>
    <xf numFmtId="0" fontId="41" fillId="0" borderId="0" xfId="0" applyFont="1" applyBorder="1" applyAlignment="1" applyProtection="1">
      <alignment horizontal="left"/>
      <protection/>
    </xf>
    <xf numFmtId="0" fontId="42" fillId="34" borderId="25" xfId="0" applyFont="1" applyFill="1" applyBorder="1" applyAlignment="1">
      <alignment horizontal="left" wrapText="1"/>
    </xf>
    <xf numFmtId="0" fontId="42" fillId="34" borderId="34" xfId="0" applyFont="1" applyFill="1" applyBorder="1" applyAlignment="1">
      <alignment horizontal="left" wrapText="1"/>
    </xf>
    <xf numFmtId="0" fontId="43" fillId="0" borderId="0" xfId="0" applyFont="1" applyAlignment="1">
      <alignment horizontal="left" wrapText="1"/>
    </xf>
    <xf numFmtId="0" fontId="0" fillId="2" borderId="31" xfId="0" applyFill="1" applyBorder="1" applyAlignment="1">
      <alignment horizontal="left" wrapText="1"/>
    </xf>
    <xf numFmtId="0" fontId="0" fillId="2" borderId="32" xfId="0" applyFill="1" applyBorder="1" applyAlignment="1">
      <alignment horizontal="left" wrapText="1"/>
    </xf>
    <xf numFmtId="0" fontId="0" fillId="2" borderId="0" xfId="0" applyFill="1" applyBorder="1" applyAlignment="1">
      <alignment horizontal="left" wrapText="1"/>
    </xf>
    <xf numFmtId="0" fontId="0" fillId="2" borderId="10" xfId="0" applyFill="1" applyBorder="1" applyAlignment="1">
      <alignment horizontal="left" wrapText="1"/>
    </xf>
    <xf numFmtId="0" fontId="42" fillId="0" borderId="0" xfId="0" applyFont="1" applyBorder="1" applyAlignment="1">
      <alignment horizontal="left" wrapText="1"/>
    </xf>
    <xf numFmtId="0" fontId="42" fillId="0" borderId="10" xfId="0" applyFont="1" applyBorder="1" applyAlignment="1">
      <alignment horizontal="left" wrapText="1"/>
    </xf>
    <xf numFmtId="0" fontId="42" fillId="34" borderId="25" xfId="0" applyFont="1" applyFill="1" applyBorder="1" applyAlignment="1">
      <alignment horizontal="left"/>
    </xf>
    <xf numFmtId="0" fontId="42" fillId="34" borderId="34" xfId="0" applyFont="1" applyFill="1" applyBorder="1" applyAlignment="1">
      <alignment horizontal="left"/>
    </xf>
    <xf numFmtId="0" fontId="0" fillId="2" borderId="25" xfId="0" applyFill="1" applyBorder="1" applyAlignment="1">
      <alignment horizontal="left" wrapText="1"/>
    </xf>
    <xf numFmtId="0" fontId="0" fillId="2" borderId="34" xfId="0" applyFill="1" applyBorder="1" applyAlignment="1">
      <alignment horizontal="left" wrapText="1"/>
    </xf>
    <xf numFmtId="0" fontId="42" fillId="0" borderId="36" xfId="0" applyFont="1" applyBorder="1" applyAlignment="1">
      <alignment horizontal="left" wrapText="1"/>
    </xf>
    <xf numFmtId="0" fontId="0" fillId="2" borderId="0" xfId="0" applyFont="1" applyFill="1" applyAlignment="1">
      <alignment horizontal="left" wrapText="1"/>
    </xf>
    <xf numFmtId="0" fontId="0" fillId="2" borderId="10" xfId="0" applyFont="1" applyFill="1" applyBorder="1" applyAlignment="1">
      <alignment horizontal="left" wrapText="1"/>
    </xf>
    <xf numFmtId="164" fontId="38" fillId="14" borderId="37" xfId="0" applyNumberFormat="1" applyFont="1" applyFill="1" applyBorder="1" applyAlignment="1">
      <alignment horizontal="center"/>
    </xf>
    <xf numFmtId="164" fontId="38" fillId="14" borderId="38" xfId="0" applyNumberFormat="1" applyFont="1" applyFill="1" applyBorder="1" applyAlignment="1">
      <alignment horizontal="center"/>
    </xf>
    <xf numFmtId="164" fontId="38" fillId="14" borderId="39" xfId="0" applyNumberFormat="1" applyFont="1" applyFill="1" applyBorder="1" applyAlignment="1">
      <alignment horizontal="center"/>
    </xf>
    <xf numFmtId="0" fontId="38" fillId="14" borderId="40" xfId="0" applyFont="1" applyFill="1" applyBorder="1" applyAlignment="1">
      <alignment horizontal="center"/>
    </xf>
    <xf numFmtId="0" fontId="38" fillId="14" borderId="41" xfId="0" applyFont="1" applyFill="1" applyBorder="1" applyAlignment="1">
      <alignment horizontal="center"/>
    </xf>
    <xf numFmtId="0" fontId="38" fillId="14" borderId="42" xfId="0" applyFont="1" applyFill="1" applyBorder="1" applyAlignment="1">
      <alignment horizontal="center"/>
    </xf>
    <xf numFmtId="2" fontId="38" fillId="14" borderId="23" xfId="0" applyNumberFormat="1" applyFont="1" applyFill="1" applyBorder="1" applyAlignment="1">
      <alignment horizontal="center"/>
    </xf>
    <xf numFmtId="2" fontId="38" fillId="14" borderId="43" xfId="0" applyNumberFormat="1" applyFont="1" applyFill="1" applyBorder="1" applyAlignment="1">
      <alignment horizontal="center"/>
    </xf>
    <xf numFmtId="0" fontId="38" fillId="14" borderId="37" xfId="0" applyFont="1" applyFill="1" applyBorder="1" applyAlignment="1">
      <alignment horizontal="center"/>
    </xf>
    <xf numFmtId="0" fontId="38" fillId="14" borderId="38" xfId="0" applyFont="1" applyFill="1" applyBorder="1" applyAlignment="1">
      <alignment horizontal="center"/>
    </xf>
    <xf numFmtId="0" fontId="38" fillId="14" borderId="39" xfId="0" applyFont="1" applyFill="1" applyBorder="1" applyAlignment="1">
      <alignment horizontal="center"/>
    </xf>
    <xf numFmtId="0" fontId="38" fillId="14" borderId="35" xfId="0" applyFont="1" applyFill="1" applyBorder="1" applyAlignment="1">
      <alignment horizontal="center"/>
    </xf>
    <xf numFmtId="0" fontId="38" fillId="14" borderId="31" xfId="0" applyFont="1" applyFill="1" applyBorder="1" applyAlignment="1">
      <alignment horizontal="center"/>
    </xf>
    <xf numFmtId="0" fontId="38" fillId="14" borderId="32" xfId="0" applyFont="1" applyFill="1" applyBorder="1" applyAlignment="1">
      <alignment horizontal="center"/>
    </xf>
    <xf numFmtId="2" fontId="0" fillId="0" borderId="23" xfId="0" applyNumberFormat="1" applyBorder="1" applyAlignment="1" applyProtection="1">
      <alignment horizontal="center"/>
      <protection/>
    </xf>
    <xf numFmtId="2" fontId="0" fillId="0" borderId="44" xfId="0" applyNumberFormat="1" applyBorder="1" applyAlignment="1" applyProtection="1">
      <alignment horizontal="center"/>
      <protection/>
    </xf>
    <xf numFmtId="2" fontId="0" fillId="33" borderId="11" xfId="0" applyNumberFormat="1" applyFill="1" applyBorder="1" applyAlignment="1" applyProtection="1">
      <alignment horizontal="center"/>
      <protection/>
    </xf>
    <xf numFmtId="2" fontId="0" fillId="0" borderId="21" xfId="0" applyNumberFormat="1" applyBorder="1" applyAlignment="1" applyProtection="1">
      <alignment horizontal="center"/>
      <protection/>
    </xf>
    <xf numFmtId="2" fontId="0" fillId="0" borderId="22" xfId="0" applyNumberFormat="1" applyBorder="1" applyAlignment="1" applyProtection="1">
      <alignment horizontal="center"/>
      <protection/>
    </xf>
    <xf numFmtId="0" fontId="38" fillId="0" borderId="45" xfId="0" applyFont="1" applyBorder="1" applyAlignment="1" applyProtection="1">
      <alignment horizontal="center"/>
      <protection/>
    </xf>
    <xf numFmtId="0" fontId="0" fillId="0" borderId="46" xfId="0" applyBorder="1" applyAlignment="1" applyProtection="1">
      <alignment horizontal="center"/>
      <protection/>
    </xf>
    <xf numFmtId="2" fontId="0" fillId="35" borderId="46" xfId="0" applyNumberFormat="1" applyFill="1" applyBorder="1" applyAlignment="1" applyProtection="1">
      <alignment horizontal="center"/>
      <protection/>
    </xf>
    <xf numFmtId="0" fontId="0" fillId="35" borderId="46" xfId="0" applyFill="1" applyBorder="1" applyAlignment="1" applyProtection="1">
      <alignment horizontal="center"/>
      <protection/>
    </xf>
    <xf numFmtId="0" fontId="0" fillId="35" borderId="47" xfId="0" applyFill="1" applyBorder="1" applyAlignment="1" applyProtection="1">
      <alignment horizontal="center"/>
      <protection/>
    </xf>
    <xf numFmtId="2" fontId="0" fillId="33" borderId="21" xfId="0" applyNumberFormat="1"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3"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48" xfId="0" applyFill="1" applyBorder="1" applyAlignment="1" applyProtection="1">
      <alignment horizontal="center" wrapText="1"/>
      <protection/>
    </xf>
    <xf numFmtId="0" fontId="0" fillId="0" borderId="44" xfId="0" applyFill="1" applyBorder="1" applyAlignment="1" applyProtection="1">
      <alignment horizontal="center" wrapText="1"/>
      <protection/>
    </xf>
    <xf numFmtId="2" fontId="0" fillId="0" borderId="43" xfId="0" applyNumberFormat="1" applyBorder="1" applyAlignment="1" applyProtection="1">
      <alignment horizontal="center"/>
      <protection/>
    </xf>
    <xf numFmtId="14" fontId="38" fillId="2" borderId="11" xfId="0" applyNumberFormat="1" applyFont="1" applyFill="1" applyBorder="1" applyAlignment="1" applyProtection="1">
      <alignment horizontal="center"/>
      <protection/>
    </xf>
    <xf numFmtId="14" fontId="38" fillId="2" borderId="12" xfId="0" applyNumberFormat="1" applyFont="1" applyFill="1" applyBorder="1" applyAlignment="1" applyProtection="1">
      <alignment horizontal="center"/>
      <protection/>
    </xf>
    <xf numFmtId="0" fontId="0" fillId="0" borderId="13" xfId="0" applyFill="1" applyBorder="1" applyAlignment="1" applyProtection="1">
      <alignment horizontal="center" wrapText="1"/>
      <protection/>
    </xf>
    <xf numFmtId="0" fontId="0" fillId="0" borderId="11" xfId="0" applyFill="1" applyBorder="1" applyAlignment="1" applyProtection="1">
      <alignment horizontal="center" wrapText="1"/>
      <protection/>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38" fillId="2" borderId="13" xfId="0" applyFont="1" applyFill="1" applyBorder="1" applyAlignment="1" applyProtection="1">
      <alignment horizontal="center"/>
      <protection/>
    </xf>
    <xf numFmtId="0" fontId="38" fillId="2" borderId="11" xfId="0" applyFont="1" applyFill="1" applyBorder="1" applyAlignment="1" applyProtection="1">
      <alignment horizontal="center"/>
      <protection/>
    </xf>
    <xf numFmtId="0" fontId="38" fillId="2" borderId="35" xfId="0" applyFont="1" applyFill="1" applyBorder="1" applyAlignment="1" applyProtection="1">
      <alignment horizontal="center"/>
      <protection/>
    </xf>
    <xf numFmtId="0" fontId="38" fillId="2" borderId="31" xfId="0" applyFont="1" applyFill="1" applyBorder="1" applyAlignment="1" applyProtection="1">
      <alignment horizontal="center"/>
      <protection/>
    </xf>
    <xf numFmtId="0" fontId="38" fillId="2" borderId="32" xfId="0" applyFont="1" applyFill="1" applyBorder="1" applyAlignment="1" applyProtection="1">
      <alignment horizontal="center"/>
      <protection/>
    </xf>
    <xf numFmtId="1" fontId="0" fillId="0" borderId="13" xfId="0" applyNumberFormat="1" applyFill="1" applyBorder="1" applyAlignment="1" applyProtection="1">
      <alignment horizontal="center"/>
      <protection locked="0"/>
    </xf>
    <xf numFmtId="1" fontId="0" fillId="0" borderId="11" xfId="0" applyNumberFormat="1" applyFill="1" applyBorder="1" applyAlignment="1" applyProtection="1">
      <alignment horizontal="center"/>
      <protection locked="0"/>
    </xf>
    <xf numFmtId="1" fontId="0" fillId="0" borderId="12" xfId="0" applyNumberFormat="1" applyFill="1" applyBorder="1" applyAlignment="1" applyProtection="1">
      <alignment horizontal="center"/>
      <protection locked="0"/>
    </xf>
    <xf numFmtId="0" fontId="41" fillId="34" borderId="13" xfId="0" applyFont="1" applyFill="1" applyBorder="1" applyAlignment="1" applyProtection="1">
      <alignment horizontal="center" vertical="center" textRotation="90"/>
      <protection/>
    </xf>
    <xf numFmtId="0" fontId="41" fillId="34" borderId="20" xfId="0" applyFont="1" applyFill="1" applyBorder="1" applyAlignment="1" applyProtection="1">
      <alignment horizontal="center" vertical="center" textRotation="90"/>
      <protection/>
    </xf>
    <xf numFmtId="14" fontId="38" fillId="14" borderId="13" xfId="0" applyNumberFormat="1" applyFont="1" applyFill="1" applyBorder="1" applyAlignment="1" applyProtection="1">
      <alignment horizontal="center"/>
      <protection/>
    </xf>
    <xf numFmtId="14" fontId="38" fillId="14" borderId="11" xfId="0" applyNumberFormat="1" applyFont="1" applyFill="1" applyBorder="1" applyAlignment="1" applyProtection="1">
      <alignment horizontal="center"/>
      <protection/>
    </xf>
    <xf numFmtId="14" fontId="38" fillId="14" borderId="12" xfId="0" applyNumberFormat="1" applyFont="1" applyFill="1" applyBorder="1" applyAlignment="1" applyProtection="1">
      <alignment horizontal="center"/>
      <protection/>
    </xf>
    <xf numFmtId="1" fontId="0" fillId="0" borderId="13"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14" fontId="38" fillId="35" borderId="13" xfId="0" applyNumberFormat="1" applyFont="1" applyFill="1" applyBorder="1" applyAlignment="1" applyProtection="1">
      <alignment horizontal="center"/>
      <protection/>
    </xf>
    <xf numFmtId="14" fontId="38" fillId="35" borderId="11" xfId="0" applyNumberFormat="1" applyFont="1" applyFill="1" applyBorder="1" applyAlignment="1" applyProtection="1">
      <alignment horizontal="center"/>
      <protection/>
    </xf>
    <xf numFmtId="0" fontId="44" fillId="8" borderId="35" xfId="0" applyFont="1" applyFill="1" applyBorder="1" applyAlignment="1" applyProtection="1">
      <alignment horizontal="center" vertical="center" wrapText="1"/>
      <protection/>
    </xf>
    <xf numFmtId="0" fontId="44" fillId="8" borderId="31" xfId="0" applyFont="1" applyFill="1" applyBorder="1" applyAlignment="1" applyProtection="1">
      <alignment horizontal="center" vertical="center" wrapText="1"/>
      <protection/>
    </xf>
    <xf numFmtId="0" fontId="44" fillId="8" borderId="32" xfId="0" applyFont="1" applyFill="1" applyBorder="1" applyAlignment="1" applyProtection="1">
      <alignment horizontal="center" vertical="center" wrapText="1"/>
      <protection/>
    </xf>
    <xf numFmtId="0" fontId="38" fillId="0" borderId="45" xfId="0" applyFont="1" applyBorder="1" applyAlignment="1" applyProtection="1">
      <alignment horizontal="right"/>
      <protection/>
    </xf>
    <xf numFmtId="0" fontId="38" fillId="0" borderId="46" xfId="0" applyFont="1" applyBorder="1" applyAlignment="1" applyProtection="1">
      <alignment horizontal="right"/>
      <protection/>
    </xf>
    <xf numFmtId="0" fontId="38" fillId="0" borderId="47" xfId="0" applyFont="1" applyBorder="1" applyAlignment="1" applyProtection="1">
      <alignment horizontal="right"/>
      <protection/>
    </xf>
    <xf numFmtId="0" fontId="38" fillId="0" borderId="45" xfId="0" applyFont="1" applyFill="1" applyBorder="1" applyAlignment="1" applyProtection="1">
      <alignment horizontal="center"/>
      <protection locked="0"/>
    </xf>
    <xf numFmtId="0" fontId="38" fillId="0" borderId="46" xfId="0" applyFont="1" applyFill="1" applyBorder="1" applyAlignment="1" applyProtection="1">
      <alignment horizontal="center"/>
      <protection locked="0"/>
    </xf>
    <xf numFmtId="0" fontId="38" fillId="0" borderId="47" xfId="0" applyFont="1" applyFill="1" applyBorder="1" applyAlignment="1" applyProtection="1">
      <alignment horizontal="center"/>
      <protection locked="0"/>
    </xf>
    <xf numFmtId="0" fontId="38" fillId="0" borderId="46" xfId="0" applyFont="1" applyBorder="1" applyAlignment="1" applyProtection="1">
      <alignment horizontal="center"/>
      <protection/>
    </xf>
    <xf numFmtId="0" fontId="38" fillId="0" borderId="47" xfId="0" applyFont="1" applyBorder="1" applyAlignment="1" applyProtection="1">
      <alignment horizontal="center"/>
      <protection/>
    </xf>
    <xf numFmtId="0" fontId="41" fillId="0" borderId="0" xfId="0" applyFont="1" applyBorder="1" applyAlignment="1" applyProtection="1">
      <alignment horizontal="left"/>
      <protection/>
    </xf>
    <xf numFmtId="0" fontId="44" fillId="14" borderId="37" xfId="0" applyFont="1" applyFill="1" applyBorder="1" applyAlignment="1" applyProtection="1">
      <alignment horizontal="center"/>
      <protection/>
    </xf>
    <xf numFmtId="0" fontId="44" fillId="14" borderId="38" xfId="0" applyFont="1" applyFill="1" applyBorder="1" applyAlignment="1" applyProtection="1">
      <alignment horizontal="center"/>
      <protection/>
    </xf>
    <xf numFmtId="0" fontId="44" fillId="14" borderId="31" xfId="0" applyFont="1" applyFill="1" applyBorder="1" applyAlignment="1" applyProtection="1">
      <alignment horizontal="center"/>
      <protection/>
    </xf>
    <xf numFmtId="0" fontId="44" fillId="14" borderId="32" xfId="0" applyFont="1" applyFill="1" applyBorder="1" applyAlignment="1" applyProtection="1">
      <alignment horizontal="center"/>
      <protection/>
    </xf>
    <xf numFmtId="14" fontId="38" fillId="0" borderId="40" xfId="0" applyNumberFormat="1" applyFont="1" applyFill="1" applyBorder="1" applyAlignment="1" applyProtection="1">
      <alignment horizontal="center"/>
      <protection locked="0"/>
    </xf>
    <xf numFmtId="0" fontId="38" fillId="0" borderId="41" xfId="0" applyFont="1" applyFill="1" applyBorder="1" applyAlignment="1" applyProtection="1">
      <alignment horizontal="center"/>
      <protection locked="0"/>
    </xf>
    <xf numFmtId="0" fontId="38" fillId="0" borderId="42" xfId="0" applyFont="1" applyFill="1" applyBorder="1" applyAlignment="1" applyProtection="1">
      <alignment horizontal="center"/>
      <protection locked="0"/>
    </xf>
    <xf numFmtId="14" fontId="38" fillId="14" borderId="40" xfId="0" applyNumberFormat="1" applyFont="1" applyFill="1" applyBorder="1" applyAlignment="1" applyProtection="1">
      <alignment horizontal="center"/>
      <protection/>
    </xf>
    <xf numFmtId="14" fontId="38" fillId="14" borderId="41" xfId="0" applyNumberFormat="1" applyFont="1" applyFill="1" applyBorder="1" applyAlignment="1" applyProtection="1">
      <alignment horizontal="center"/>
      <protection/>
    </xf>
    <xf numFmtId="14" fontId="38" fillId="14" borderId="42" xfId="0" applyNumberFormat="1" applyFont="1" applyFill="1" applyBorder="1" applyAlignment="1" applyProtection="1">
      <alignment horizontal="center"/>
      <protection/>
    </xf>
    <xf numFmtId="2" fontId="0" fillId="33" borderId="23" xfId="0" applyNumberFormat="1" applyFill="1" applyBorder="1" applyAlignment="1" applyProtection="1">
      <alignment horizontal="center"/>
      <protection/>
    </xf>
    <xf numFmtId="2" fontId="0" fillId="33" borderId="44" xfId="0" applyNumberFormat="1" applyFill="1" applyBorder="1" applyAlignment="1" applyProtection="1">
      <alignment horizontal="center"/>
      <protection/>
    </xf>
    <xf numFmtId="0" fontId="44" fillId="8" borderId="35" xfId="0" applyFont="1" applyFill="1" applyBorder="1" applyAlignment="1">
      <alignment horizontal="center" vertical="center" wrapText="1"/>
    </xf>
    <xf numFmtId="0" fontId="44" fillId="8" borderId="31" xfId="0" applyFont="1" applyFill="1" applyBorder="1" applyAlignment="1">
      <alignment horizontal="center" vertical="center" wrapText="1"/>
    </xf>
    <xf numFmtId="0" fontId="44" fillId="8" borderId="32" xfId="0" applyFont="1" applyFill="1" applyBorder="1" applyAlignment="1">
      <alignment horizontal="center" vertical="center" wrapText="1"/>
    </xf>
    <xf numFmtId="0" fontId="38" fillId="0" borderId="45" xfId="0" applyFont="1" applyBorder="1" applyAlignment="1">
      <alignment horizontal="right"/>
    </xf>
    <xf numFmtId="0" fontId="38" fillId="0" borderId="46" xfId="0" applyFont="1" applyBorder="1" applyAlignment="1">
      <alignment horizontal="right"/>
    </xf>
    <xf numFmtId="0" fontId="38" fillId="0" borderId="47" xfId="0" applyFont="1" applyBorder="1" applyAlignment="1">
      <alignment horizontal="right"/>
    </xf>
    <xf numFmtId="0" fontId="38" fillId="0" borderId="45" xfId="0" applyFont="1" applyBorder="1" applyAlignment="1">
      <alignment horizontal="center"/>
    </xf>
    <xf numFmtId="0" fontId="38" fillId="0" borderId="46" xfId="0" applyFont="1" applyBorder="1" applyAlignment="1">
      <alignment horizontal="center"/>
    </xf>
    <xf numFmtId="0" fontId="38" fillId="0" borderId="47" xfId="0" applyFont="1" applyBorder="1" applyAlignment="1">
      <alignment horizontal="center"/>
    </xf>
    <xf numFmtId="0" fontId="41" fillId="0" borderId="0" xfId="0" applyFont="1" applyBorder="1" applyAlignment="1">
      <alignment horizontal="left"/>
    </xf>
    <xf numFmtId="0" fontId="44" fillId="14" borderId="37" xfId="0" applyFont="1" applyFill="1" applyBorder="1" applyAlignment="1">
      <alignment horizontal="center"/>
    </xf>
    <xf numFmtId="0" fontId="44" fillId="14" borderId="38" xfId="0" applyFont="1" applyFill="1" applyBorder="1" applyAlignment="1">
      <alignment horizontal="center"/>
    </xf>
    <xf numFmtId="0" fontId="44" fillId="14" borderId="31" xfId="0" applyFont="1" applyFill="1" applyBorder="1" applyAlignment="1">
      <alignment horizontal="center"/>
    </xf>
    <xf numFmtId="0" fontId="44" fillId="14" borderId="32" xfId="0" applyFont="1" applyFill="1" applyBorder="1" applyAlignment="1">
      <alignment horizontal="center"/>
    </xf>
    <xf numFmtId="14" fontId="38" fillId="14" borderId="40" xfId="0" applyNumberFormat="1" applyFont="1" applyFill="1" applyBorder="1" applyAlignment="1">
      <alignment horizontal="center"/>
    </xf>
    <xf numFmtId="14" fontId="38" fillId="14" borderId="41" xfId="0" applyNumberFormat="1" applyFont="1" applyFill="1" applyBorder="1" applyAlignment="1">
      <alignment horizontal="center"/>
    </xf>
    <xf numFmtId="14" fontId="38" fillId="14" borderId="42" xfId="0" applyNumberFormat="1" applyFont="1" applyFill="1" applyBorder="1" applyAlignment="1">
      <alignment horizontal="center"/>
    </xf>
    <xf numFmtId="0" fontId="38" fillId="2" borderId="35" xfId="0" applyFont="1" applyFill="1" applyBorder="1" applyAlignment="1">
      <alignment horizontal="center"/>
    </xf>
    <xf numFmtId="0" fontId="38" fillId="2" borderId="31" xfId="0" applyFont="1" applyFill="1" applyBorder="1" applyAlignment="1">
      <alignment horizontal="center"/>
    </xf>
    <xf numFmtId="0" fontId="38" fillId="2" borderId="32" xfId="0" applyFont="1" applyFill="1" applyBorder="1" applyAlignment="1">
      <alignment horizontal="center"/>
    </xf>
    <xf numFmtId="0" fontId="38" fillId="2" borderId="13" xfId="0" applyFont="1" applyFill="1" applyBorder="1" applyAlignment="1">
      <alignment horizontal="center"/>
    </xf>
    <xf numFmtId="0" fontId="38" fillId="2" borderId="11" xfId="0" applyFont="1" applyFill="1" applyBorder="1" applyAlignment="1">
      <alignment horizontal="center"/>
    </xf>
    <xf numFmtId="14" fontId="38" fillId="2" borderId="11" xfId="0" applyNumberFormat="1" applyFont="1" applyFill="1" applyBorder="1" applyAlignment="1">
      <alignment horizontal="center"/>
    </xf>
    <xf numFmtId="0" fontId="41" fillId="34" borderId="13" xfId="0" applyFont="1" applyFill="1" applyBorder="1" applyAlignment="1">
      <alignment horizontal="center" vertical="center" textRotation="90"/>
    </xf>
    <xf numFmtId="0" fontId="41" fillId="34" borderId="20" xfId="0" applyFont="1" applyFill="1" applyBorder="1" applyAlignment="1">
      <alignment horizontal="center" vertical="center" textRotation="90"/>
    </xf>
    <xf numFmtId="14" fontId="38" fillId="2" borderId="12" xfId="0" applyNumberFormat="1" applyFont="1" applyFill="1" applyBorder="1" applyAlignment="1">
      <alignment horizontal="center"/>
    </xf>
    <xf numFmtId="14" fontId="38" fillId="14" borderId="13" xfId="0" applyNumberFormat="1" applyFont="1" applyFill="1" applyBorder="1" applyAlignment="1">
      <alignment horizontal="center"/>
    </xf>
    <xf numFmtId="14" fontId="38" fillId="14" borderId="11" xfId="0" applyNumberFormat="1" applyFont="1" applyFill="1" applyBorder="1" applyAlignment="1">
      <alignment horizontal="center"/>
    </xf>
    <xf numFmtId="14" fontId="38" fillId="14" borderId="12" xfId="0" applyNumberFormat="1" applyFont="1" applyFill="1" applyBorder="1" applyAlignment="1">
      <alignment horizontal="center"/>
    </xf>
    <xf numFmtId="14" fontId="38" fillId="35" borderId="13" xfId="0" applyNumberFormat="1" applyFont="1" applyFill="1" applyBorder="1" applyAlignment="1">
      <alignment horizontal="center"/>
    </xf>
    <xf numFmtId="14" fontId="38" fillId="35" borderId="11" xfId="0" applyNumberFormat="1" applyFont="1" applyFill="1" applyBorder="1" applyAlignment="1">
      <alignment horizontal="center"/>
    </xf>
    <xf numFmtId="2" fontId="0" fillId="33" borderId="45" xfId="0" applyNumberFormat="1" applyFill="1" applyBorder="1" applyAlignment="1">
      <alignment horizontal="center"/>
    </xf>
    <xf numFmtId="2" fontId="0" fillId="33" borderId="46" xfId="0" applyNumberFormat="1" applyFill="1" applyBorder="1" applyAlignment="1">
      <alignment horizontal="center"/>
    </xf>
    <xf numFmtId="2" fontId="0" fillId="33" borderId="47" xfId="0" applyNumberFormat="1" applyFill="1" applyBorder="1" applyAlignment="1">
      <alignment horizontal="center"/>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2" fontId="0" fillId="33" borderId="11" xfId="0" applyNumberFormat="1"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2" fontId="0" fillId="0" borderId="23" xfId="0" applyNumberFormat="1" applyBorder="1" applyAlignment="1">
      <alignment horizontal="center"/>
    </xf>
    <xf numFmtId="2" fontId="0" fillId="0" borderId="44" xfId="0" applyNumberFormat="1" applyBorder="1" applyAlignment="1">
      <alignment horizontal="center"/>
    </xf>
    <xf numFmtId="0" fontId="0" fillId="0" borderId="48" xfId="0" applyFill="1" applyBorder="1" applyAlignment="1">
      <alignment horizontal="center" wrapText="1"/>
    </xf>
    <xf numFmtId="0" fontId="0" fillId="0" borderId="44" xfId="0" applyFill="1" applyBorder="1" applyAlignment="1">
      <alignment horizontal="center" wrapText="1"/>
    </xf>
    <xf numFmtId="0" fontId="0" fillId="0" borderId="20" xfId="0" applyFill="1" applyBorder="1" applyAlignment="1">
      <alignment horizontal="center"/>
    </xf>
    <xf numFmtId="0" fontId="0" fillId="0" borderId="21" xfId="0" applyFill="1" applyBorder="1" applyAlignment="1">
      <alignment horizontal="center"/>
    </xf>
    <xf numFmtId="2" fontId="0" fillId="33" borderId="21" xfId="0" applyNumberFormat="1" applyFill="1" applyBorder="1" applyAlignment="1">
      <alignment horizontal="center"/>
    </xf>
    <xf numFmtId="2" fontId="0" fillId="0" borderId="21" xfId="0" applyNumberFormat="1" applyBorder="1" applyAlignment="1">
      <alignment horizontal="center"/>
    </xf>
    <xf numFmtId="2" fontId="0" fillId="0" borderId="24" xfId="0" applyNumberFormat="1" applyBorder="1" applyAlignment="1">
      <alignment horizontal="center" vertical="center"/>
    </xf>
    <xf numFmtId="2" fontId="0" fillId="0" borderId="49" xfId="0" applyNumberFormat="1" applyBorder="1" applyAlignment="1">
      <alignment horizontal="center" vertical="center"/>
    </xf>
    <xf numFmtId="2" fontId="0" fillId="0" borderId="22" xfId="0" applyNumberFormat="1" applyBorder="1" applyAlignment="1">
      <alignment horizontal="center"/>
    </xf>
    <xf numFmtId="2" fontId="0" fillId="0" borderId="43" xfId="0" applyNumberFormat="1" applyBorder="1" applyAlignment="1">
      <alignment horizontal="center"/>
    </xf>
    <xf numFmtId="0" fontId="0" fillId="0" borderId="47" xfId="0" applyBorder="1" applyAlignment="1">
      <alignment horizontal="center"/>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27" fillId="8" borderId="40" xfId="0" applyFont="1" applyFill="1" applyBorder="1" applyAlignment="1">
      <alignment horizontal="center"/>
    </xf>
    <xf numFmtId="0" fontId="27" fillId="8" borderId="41" xfId="0" applyFont="1" applyFill="1" applyBorder="1" applyAlignment="1">
      <alignment horizontal="center"/>
    </xf>
    <xf numFmtId="0" fontId="27" fillId="8" borderId="42" xfId="0" applyFont="1" applyFill="1" applyBorder="1" applyAlignment="1">
      <alignment horizontal="center"/>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72">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dxf>
    <dxf>
      <font>
        <b/>
        <i val="0"/>
        <u val="single"/>
        <color rgb="FF9C0006"/>
      </font>
      <fill>
        <patternFill>
          <bgColor rgb="FFFFC7CE"/>
        </patternFill>
      </fill>
      <border/>
    </dxf>
    <dxf>
      <font>
        <b/>
        <i/>
        <u val="single"/>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N29"/>
  <sheetViews>
    <sheetView showGridLines="0" tabSelected="1" zoomScalePageLayoutView="0" workbookViewId="0" topLeftCell="A16">
      <selection activeCell="B27" sqref="B27:L27"/>
    </sheetView>
  </sheetViews>
  <sheetFormatPr defaultColWidth="9.140625" defaultRowHeight="15"/>
  <cols>
    <col min="5" max="5" width="48.421875" style="0" customWidth="1"/>
  </cols>
  <sheetData>
    <row r="2" spans="1:12" ht="20.25" thickBot="1">
      <c r="A2" s="73" t="s">
        <v>35</v>
      </c>
      <c r="B2" s="73"/>
      <c r="C2" s="73"/>
      <c r="D2" s="73"/>
      <c r="E2" s="73"/>
      <c r="F2" s="73"/>
      <c r="G2" s="73"/>
      <c r="H2" s="73"/>
      <c r="I2" s="73"/>
      <c r="J2" s="73"/>
      <c r="K2" s="73"/>
      <c r="L2" s="73"/>
    </row>
    <row r="3" ht="15.75" thickTop="1"/>
    <row r="4" spans="1:12" ht="45" customHeight="1">
      <c r="A4" s="151" t="s">
        <v>51</v>
      </c>
      <c r="B4" s="151"/>
      <c r="C4" s="151"/>
      <c r="D4" s="151"/>
      <c r="E4" s="151"/>
      <c r="F4" s="151"/>
      <c r="G4" s="151"/>
      <c r="H4" s="151"/>
      <c r="I4" s="151"/>
      <c r="J4" s="151"/>
      <c r="K4" s="151"/>
      <c r="L4" s="151"/>
    </row>
    <row r="5" spans="1:12" ht="15.75">
      <c r="A5" s="74"/>
      <c r="B5" s="74"/>
      <c r="C5" s="74"/>
      <c r="D5" s="74"/>
      <c r="E5" s="81" t="s">
        <v>47</v>
      </c>
      <c r="F5" s="74"/>
      <c r="G5" s="74"/>
      <c r="H5" s="74"/>
      <c r="I5" s="74"/>
      <c r="J5" s="74"/>
      <c r="K5" s="74"/>
      <c r="L5" s="74"/>
    </row>
    <row r="6" spans="1:12" ht="15.75">
      <c r="A6" s="74"/>
      <c r="B6" s="74"/>
      <c r="C6" s="74"/>
      <c r="D6" s="74"/>
      <c r="E6" s="81" t="s">
        <v>48</v>
      </c>
      <c r="F6" s="74"/>
      <c r="G6" s="74"/>
      <c r="H6" s="74"/>
      <c r="I6" s="74"/>
      <c r="J6" s="74"/>
      <c r="K6" s="74"/>
      <c r="L6" s="74"/>
    </row>
    <row r="7" spans="1:12" ht="15.75">
      <c r="A7" s="74"/>
      <c r="B7" s="74"/>
      <c r="C7" s="74"/>
      <c r="D7" s="74"/>
      <c r="E7" s="82" t="s">
        <v>49</v>
      </c>
      <c r="F7" s="74"/>
      <c r="G7" s="74"/>
      <c r="H7" s="74"/>
      <c r="I7" s="74"/>
      <c r="J7" s="74"/>
      <c r="K7" s="74"/>
      <c r="L7" s="74"/>
    </row>
    <row r="8" spans="1:12" ht="16.5" thickBot="1">
      <c r="A8" s="74"/>
      <c r="B8" s="74"/>
      <c r="C8" s="74"/>
      <c r="D8" s="74"/>
      <c r="E8" s="82" t="s">
        <v>50</v>
      </c>
      <c r="F8" s="74"/>
      <c r="G8" s="74"/>
      <c r="H8" s="74"/>
      <c r="I8" s="74"/>
      <c r="J8" s="74"/>
      <c r="K8" s="74"/>
      <c r="L8" s="74"/>
    </row>
    <row r="9" spans="1:12" ht="33" customHeight="1">
      <c r="A9" s="138" t="s">
        <v>37</v>
      </c>
      <c r="B9" s="152" t="s">
        <v>36</v>
      </c>
      <c r="C9" s="152"/>
      <c r="D9" s="152"/>
      <c r="E9" s="152"/>
      <c r="F9" s="152"/>
      <c r="G9" s="152"/>
      <c r="H9" s="152"/>
      <c r="I9" s="152"/>
      <c r="J9" s="152"/>
      <c r="K9" s="152"/>
      <c r="L9" s="153"/>
    </row>
    <row r="10" spans="1:12" ht="23.25" customHeight="1">
      <c r="A10" s="139" t="s">
        <v>37</v>
      </c>
      <c r="B10" s="154" t="s">
        <v>54</v>
      </c>
      <c r="C10" s="154"/>
      <c r="D10" s="154"/>
      <c r="E10" s="154"/>
      <c r="F10" s="154"/>
      <c r="G10" s="154"/>
      <c r="H10" s="154"/>
      <c r="I10" s="154"/>
      <c r="J10" s="154"/>
      <c r="K10" s="154"/>
      <c r="L10" s="155"/>
    </row>
    <row r="11" spans="1:12" ht="33.75" customHeight="1">
      <c r="A11" s="140" t="s">
        <v>37</v>
      </c>
      <c r="B11" s="163" t="s">
        <v>70</v>
      </c>
      <c r="C11" s="163"/>
      <c r="D11" s="163"/>
      <c r="E11" s="163"/>
      <c r="F11" s="163"/>
      <c r="G11" s="163"/>
      <c r="H11" s="163"/>
      <c r="I11" s="163"/>
      <c r="J11" s="163"/>
      <c r="K11" s="163"/>
      <c r="L11" s="164"/>
    </row>
    <row r="12" spans="1:12" ht="45" customHeight="1">
      <c r="A12" s="140" t="s">
        <v>37</v>
      </c>
      <c r="B12" s="163" t="s">
        <v>71</v>
      </c>
      <c r="C12" s="163"/>
      <c r="D12" s="163"/>
      <c r="E12" s="163"/>
      <c r="F12" s="163"/>
      <c r="G12" s="163"/>
      <c r="H12" s="163"/>
      <c r="I12" s="163"/>
      <c r="J12" s="163"/>
      <c r="K12" s="163"/>
      <c r="L12" s="164"/>
    </row>
    <row r="13" spans="1:12" ht="33" customHeight="1">
      <c r="A13" s="140" t="s">
        <v>37</v>
      </c>
      <c r="B13" s="154" t="s">
        <v>65</v>
      </c>
      <c r="C13" s="154"/>
      <c r="D13" s="154"/>
      <c r="E13" s="154"/>
      <c r="F13" s="154"/>
      <c r="G13" s="154"/>
      <c r="H13" s="154"/>
      <c r="I13" s="154"/>
      <c r="J13" s="154"/>
      <c r="K13" s="154"/>
      <c r="L13" s="155"/>
    </row>
    <row r="14" spans="1:12" ht="39" customHeight="1">
      <c r="A14" s="140" t="s">
        <v>37</v>
      </c>
      <c r="B14" s="154" t="s">
        <v>38</v>
      </c>
      <c r="C14" s="154"/>
      <c r="D14" s="154"/>
      <c r="E14" s="154"/>
      <c r="F14" s="154"/>
      <c r="G14" s="154"/>
      <c r="H14" s="154"/>
      <c r="I14" s="154"/>
      <c r="J14" s="154"/>
      <c r="K14" s="154"/>
      <c r="L14" s="155"/>
    </row>
    <row r="15" spans="1:14" ht="32.25" customHeight="1">
      <c r="A15" s="140" t="s">
        <v>37</v>
      </c>
      <c r="B15" s="154" t="s">
        <v>53</v>
      </c>
      <c r="C15" s="154"/>
      <c r="D15" s="154"/>
      <c r="E15" s="154"/>
      <c r="F15" s="154"/>
      <c r="G15" s="154"/>
      <c r="H15" s="154"/>
      <c r="I15" s="154"/>
      <c r="J15" s="154"/>
      <c r="K15" s="154"/>
      <c r="L15" s="155"/>
      <c r="M15" s="72"/>
      <c r="N15" s="72"/>
    </row>
    <row r="16" spans="1:14" ht="51" customHeight="1" thickBot="1">
      <c r="A16" s="141" t="s">
        <v>37</v>
      </c>
      <c r="B16" s="160" t="s">
        <v>66</v>
      </c>
      <c r="C16" s="160"/>
      <c r="D16" s="160"/>
      <c r="E16" s="160"/>
      <c r="F16" s="160"/>
      <c r="G16" s="160"/>
      <c r="H16" s="160"/>
      <c r="I16" s="160"/>
      <c r="J16" s="160"/>
      <c r="K16" s="160"/>
      <c r="L16" s="161"/>
      <c r="M16" s="72"/>
      <c r="N16" s="72"/>
    </row>
    <row r="17" ht="31.5" customHeight="1"/>
    <row r="18" ht="15.75" thickBot="1"/>
    <row r="19" spans="1:12" s="87" customFormat="1" ht="15.75">
      <c r="A19" s="84" t="s">
        <v>39</v>
      </c>
      <c r="B19" s="85" t="s">
        <v>60</v>
      </c>
      <c r="C19" s="85"/>
      <c r="D19" s="85"/>
      <c r="E19" s="85"/>
      <c r="F19" s="85"/>
      <c r="G19" s="85"/>
      <c r="H19" s="85"/>
      <c r="I19" s="85"/>
      <c r="J19" s="85"/>
      <c r="K19" s="85"/>
      <c r="L19" s="86"/>
    </row>
    <row r="20" spans="1:12" ht="34.5" customHeight="1">
      <c r="A20" s="78"/>
      <c r="B20" s="162" t="s">
        <v>62</v>
      </c>
      <c r="C20" s="156"/>
      <c r="D20" s="156"/>
      <c r="E20" s="156"/>
      <c r="F20" s="156"/>
      <c r="G20" s="156"/>
      <c r="H20" s="156"/>
      <c r="I20" s="156"/>
      <c r="J20" s="156"/>
      <c r="K20" s="156"/>
      <c r="L20" s="157"/>
    </row>
    <row r="21" spans="1:12" ht="34.5" customHeight="1">
      <c r="A21" s="78"/>
      <c r="B21" s="156" t="s">
        <v>63</v>
      </c>
      <c r="C21" s="156"/>
      <c r="D21" s="156"/>
      <c r="E21" s="156"/>
      <c r="F21" s="156"/>
      <c r="G21" s="156"/>
      <c r="H21" s="156"/>
      <c r="I21" s="156"/>
      <c r="J21" s="156"/>
      <c r="K21" s="156"/>
      <c r="L21" s="157"/>
    </row>
    <row r="22" spans="1:12" s="87" customFormat="1" ht="15.75">
      <c r="A22" s="88" t="s">
        <v>40</v>
      </c>
      <c r="B22" s="89" t="s">
        <v>41</v>
      </c>
      <c r="C22" s="89"/>
      <c r="D22" s="89"/>
      <c r="E22" s="89"/>
      <c r="F22" s="89"/>
      <c r="G22" s="89"/>
      <c r="H22" s="89"/>
      <c r="I22" s="89"/>
      <c r="J22" s="89"/>
      <c r="K22" s="89"/>
      <c r="L22" s="90"/>
    </row>
    <row r="23" spans="1:12" ht="15">
      <c r="A23" s="78"/>
      <c r="B23" s="83" t="s">
        <v>42</v>
      </c>
      <c r="C23" s="1"/>
      <c r="D23" s="1"/>
      <c r="E23" s="1"/>
      <c r="F23" s="1"/>
      <c r="G23" s="1"/>
      <c r="H23" s="1"/>
      <c r="I23" s="1"/>
      <c r="J23" s="1"/>
      <c r="K23" s="1"/>
      <c r="L23" s="76"/>
    </row>
    <row r="24" spans="1:12" s="87" customFormat="1" ht="15.75">
      <c r="A24" s="88" t="s">
        <v>43</v>
      </c>
      <c r="B24" s="89" t="s">
        <v>44</v>
      </c>
      <c r="C24" s="89"/>
      <c r="D24" s="89"/>
      <c r="E24" s="89"/>
      <c r="F24" s="89"/>
      <c r="G24" s="89"/>
      <c r="H24" s="89"/>
      <c r="I24" s="89"/>
      <c r="J24" s="89"/>
      <c r="K24" s="89"/>
      <c r="L24" s="90"/>
    </row>
    <row r="25" spans="1:12" s="75" customFormat="1" ht="15">
      <c r="A25" s="79"/>
      <c r="B25" s="94" t="s">
        <v>64</v>
      </c>
      <c r="C25" s="25"/>
      <c r="D25" s="25"/>
      <c r="E25" s="25"/>
      <c r="F25" s="25"/>
      <c r="G25" s="25"/>
      <c r="H25" s="25"/>
      <c r="I25" s="25"/>
      <c r="J25" s="25"/>
      <c r="K25" s="25"/>
      <c r="L25" s="77"/>
    </row>
    <row r="26" spans="1:12" s="87" customFormat="1" ht="15.75">
      <c r="A26" s="88" t="s">
        <v>45</v>
      </c>
      <c r="B26" s="89" t="s">
        <v>46</v>
      </c>
      <c r="C26" s="89"/>
      <c r="D26" s="89"/>
      <c r="E26" s="89"/>
      <c r="F26" s="89"/>
      <c r="G26" s="89"/>
      <c r="H26" s="89"/>
      <c r="I26" s="89"/>
      <c r="J26" s="89"/>
      <c r="K26" s="89"/>
      <c r="L26" s="90"/>
    </row>
    <row r="27" spans="1:12" ht="15.75" thickBot="1">
      <c r="A27" s="80"/>
      <c r="B27" s="158" t="s">
        <v>52</v>
      </c>
      <c r="C27" s="158"/>
      <c r="D27" s="158"/>
      <c r="E27" s="158"/>
      <c r="F27" s="158"/>
      <c r="G27" s="158"/>
      <c r="H27" s="158"/>
      <c r="I27" s="158"/>
      <c r="J27" s="158"/>
      <c r="K27" s="158"/>
      <c r="L27" s="159"/>
    </row>
    <row r="28" spans="1:12" s="87" customFormat="1" ht="15.75">
      <c r="A28" s="88" t="s">
        <v>67</v>
      </c>
      <c r="B28" s="89" t="s">
        <v>68</v>
      </c>
      <c r="C28" s="89"/>
      <c r="D28" s="89"/>
      <c r="E28" s="89"/>
      <c r="F28" s="89"/>
      <c r="G28" s="89"/>
      <c r="H28" s="89"/>
      <c r="I28" s="89"/>
      <c r="J28" s="89"/>
      <c r="K28" s="89"/>
      <c r="L28" s="90"/>
    </row>
    <row r="29" spans="1:12" s="72" customFormat="1" ht="68.25" customHeight="1" thickBot="1">
      <c r="A29" s="142"/>
      <c r="B29" s="149" t="s">
        <v>69</v>
      </c>
      <c r="C29" s="149"/>
      <c r="D29" s="149"/>
      <c r="E29" s="149"/>
      <c r="F29" s="149"/>
      <c r="G29" s="149"/>
      <c r="H29" s="149"/>
      <c r="I29" s="149"/>
      <c r="J29" s="149"/>
      <c r="K29" s="149"/>
      <c r="L29" s="150"/>
    </row>
  </sheetData>
  <sheetProtection/>
  <mergeCells count="13">
    <mergeCell ref="B29:L29"/>
    <mergeCell ref="A4:L4"/>
    <mergeCell ref="B9:L9"/>
    <mergeCell ref="B14:L14"/>
    <mergeCell ref="B21:L21"/>
    <mergeCell ref="B27:L27"/>
    <mergeCell ref="B16:L16"/>
    <mergeCell ref="B15:L15"/>
    <mergeCell ref="B10:L10"/>
    <mergeCell ref="B20:L20"/>
    <mergeCell ref="B13:L13"/>
    <mergeCell ref="B11:L11"/>
    <mergeCell ref="B12:L1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B2:Q49"/>
  <sheetViews>
    <sheetView showGridLines="0" zoomScalePageLayoutView="0" workbookViewId="0" topLeftCell="A3">
      <selection activeCell="Q6" sqref="Q6"/>
    </sheetView>
  </sheetViews>
  <sheetFormatPr defaultColWidth="9.140625" defaultRowHeight="15"/>
  <cols>
    <col min="3" max="3" width="11.00390625" style="0" customWidth="1"/>
    <col min="4" max="4" width="15.00390625" style="0" customWidth="1"/>
    <col min="9" max="9" width="13.140625" style="9" customWidth="1"/>
    <col min="10" max="10" width="14.28125" style="9" customWidth="1"/>
    <col min="17" max="17" width="11.421875" style="0" bestFit="1" customWidth="1"/>
  </cols>
  <sheetData>
    <row r="1" ht="15.75" thickBot="1"/>
    <row r="2" spans="2:10" ht="15.75" thickBot="1">
      <c r="B2" s="176" t="s">
        <v>19</v>
      </c>
      <c r="C2" s="177"/>
      <c r="D2" s="177"/>
      <c r="E2" s="178"/>
      <c r="H2" s="168" t="s">
        <v>20</v>
      </c>
      <c r="I2" s="169"/>
      <c r="J2" s="170"/>
    </row>
    <row r="3" spans="2:17" ht="22.5" customHeight="1">
      <c r="B3" s="7" t="s">
        <v>21</v>
      </c>
      <c r="C3" s="4" t="s">
        <v>22</v>
      </c>
      <c r="D3" s="4" t="s">
        <v>23</v>
      </c>
      <c r="E3" s="5" t="s">
        <v>24</v>
      </c>
      <c r="H3" s="65"/>
      <c r="I3" s="171" t="s">
        <v>25</v>
      </c>
      <c r="J3" s="172"/>
      <c r="M3" s="173" t="s">
        <v>26</v>
      </c>
      <c r="N3" s="174"/>
      <c r="O3" s="174"/>
      <c r="P3" s="174"/>
      <c r="Q3" s="175"/>
    </row>
    <row r="4" spans="2:17" ht="15.75" customHeight="1">
      <c r="B4" s="16" t="s">
        <v>9</v>
      </c>
      <c r="C4" s="12">
        <v>12</v>
      </c>
      <c r="D4" s="12">
        <v>25</v>
      </c>
      <c r="E4" s="19">
        <v>250</v>
      </c>
      <c r="H4" s="31" t="s">
        <v>4</v>
      </c>
      <c r="I4" s="32" t="s">
        <v>27</v>
      </c>
      <c r="J4" s="33" t="s">
        <v>28</v>
      </c>
      <c r="M4" s="16"/>
      <c r="N4" s="13"/>
      <c r="O4" s="13"/>
      <c r="P4" s="13"/>
      <c r="Q4" s="17"/>
    </row>
    <row r="5" spans="2:17" ht="15">
      <c r="B5" s="16" t="s">
        <v>14</v>
      </c>
      <c r="C5" s="12">
        <v>12</v>
      </c>
      <c r="D5" s="12">
        <v>30</v>
      </c>
      <c r="E5" s="19">
        <v>250</v>
      </c>
      <c r="H5" s="22">
        <v>0.25</v>
      </c>
      <c r="I5" s="26">
        <f aca="true" t="shared" si="0" ref="I5:I40">H5/8</f>
        <v>0.03125</v>
      </c>
      <c r="J5" s="27">
        <f aca="true" t="shared" si="1" ref="J5:J40">H5/7.5</f>
        <v>0.03333333333333333</v>
      </c>
      <c r="M5" s="54" t="s">
        <v>29</v>
      </c>
      <c r="N5" s="55"/>
      <c r="O5" s="55"/>
      <c r="P5" s="55"/>
      <c r="Q5" s="91">
        <v>40</v>
      </c>
    </row>
    <row r="6" spans="2:17" ht="15.75" thickBot="1">
      <c r="B6" s="18" t="s">
        <v>15</v>
      </c>
      <c r="C6" s="20">
        <v>20</v>
      </c>
      <c r="D6" s="20">
        <v>40</v>
      </c>
      <c r="E6" s="21">
        <v>250</v>
      </c>
      <c r="H6" s="22">
        <v>0.5</v>
      </c>
      <c r="I6" s="26">
        <f t="shared" si="0"/>
        <v>0.0625</v>
      </c>
      <c r="J6" s="27">
        <f t="shared" si="1"/>
        <v>0.06666666666666667</v>
      </c>
      <c r="M6" s="54" t="s">
        <v>30</v>
      </c>
      <c r="N6" s="55"/>
      <c r="O6" s="55"/>
      <c r="P6" s="55"/>
      <c r="Q6" s="91">
        <v>7.5</v>
      </c>
    </row>
    <row r="7" spans="8:17" ht="15.75" thickBot="1">
      <c r="H7" s="22">
        <v>0.75</v>
      </c>
      <c r="I7" s="26">
        <f t="shared" si="0"/>
        <v>0.09375</v>
      </c>
      <c r="J7" s="27">
        <f t="shared" si="1"/>
        <v>0.1</v>
      </c>
      <c r="M7" s="56" t="s">
        <v>31</v>
      </c>
      <c r="N7" s="57"/>
      <c r="O7" s="57"/>
      <c r="P7" s="57"/>
      <c r="Q7" s="58">
        <f>Q5/Q6</f>
        <v>5.333333333333333</v>
      </c>
    </row>
    <row r="8" spans="8:17" ht="15.75" thickBot="1">
      <c r="H8" s="22">
        <v>1</v>
      </c>
      <c r="I8" s="26">
        <f t="shared" si="0"/>
        <v>0.125</v>
      </c>
      <c r="J8" s="27">
        <f t="shared" si="1"/>
        <v>0.13333333333333333</v>
      </c>
      <c r="M8" s="59"/>
      <c r="N8" s="59"/>
      <c r="O8" s="59"/>
      <c r="P8" s="59"/>
      <c r="Q8" s="59"/>
    </row>
    <row r="9" spans="2:17" ht="15.75" thickBot="1">
      <c r="B9" s="176" t="s">
        <v>32</v>
      </c>
      <c r="C9" s="177"/>
      <c r="D9" s="177"/>
      <c r="E9" s="178"/>
      <c r="H9" s="22">
        <v>1.25</v>
      </c>
      <c r="I9" s="26">
        <f t="shared" si="0"/>
        <v>0.15625</v>
      </c>
      <c r="J9" s="27">
        <f t="shared" si="1"/>
        <v>0.16666666666666666</v>
      </c>
      <c r="M9" s="59"/>
      <c r="N9" s="59"/>
      <c r="O9" s="59"/>
      <c r="P9" s="59"/>
      <c r="Q9" s="59"/>
    </row>
    <row r="10" spans="2:17" ht="15">
      <c r="B10" s="7" t="s">
        <v>21</v>
      </c>
      <c r="C10" s="4" t="s">
        <v>22</v>
      </c>
      <c r="D10" s="4" t="s">
        <v>23</v>
      </c>
      <c r="E10" s="5" t="s">
        <v>24</v>
      </c>
      <c r="G10" s="11"/>
      <c r="H10" s="22">
        <v>1.5</v>
      </c>
      <c r="I10" s="26">
        <f t="shared" si="0"/>
        <v>0.1875</v>
      </c>
      <c r="J10" s="27">
        <f t="shared" si="1"/>
        <v>0.2</v>
      </c>
      <c r="K10" s="11"/>
      <c r="M10" s="165" t="s">
        <v>26</v>
      </c>
      <c r="N10" s="166"/>
      <c r="O10" s="166"/>
      <c r="P10" s="166"/>
      <c r="Q10" s="167"/>
    </row>
    <row r="11" spans="2:17" s="10" customFormat="1" ht="15">
      <c r="B11" s="16" t="s">
        <v>9</v>
      </c>
      <c r="C11" s="12">
        <v>10</v>
      </c>
      <c r="D11" s="12">
        <v>25</v>
      </c>
      <c r="E11" s="19">
        <v>250</v>
      </c>
      <c r="H11" s="22">
        <v>1.75</v>
      </c>
      <c r="I11" s="26">
        <f t="shared" si="0"/>
        <v>0.21875</v>
      </c>
      <c r="J11" s="27">
        <f t="shared" si="1"/>
        <v>0.23333333333333334</v>
      </c>
      <c r="M11" s="54"/>
      <c r="N11" s="60"/>
      <c r="O11" s="60"/>
      <c r="P11" s="60"/>
      <c r="Q11" s="61"/>
    </row>
    <row r="12" spans="2:17" s="10" customFormat="1" ht="15">
      <c r="B12" s="16" t="s">
        <v>14</v>
      </c>
      <c r="C12" s="12">
        <v>11</v>
      </c>
      <c r="D12" s="12">
        <v>30</v>
      </c>
      <c r="E12" s="19">
        <v>250</v>
      </c>
      <c r="H12" s="22">
        <v>2</v>
      </c>
      <c r="I12" s="26">
        <f t="shared" si="0"/>
        <v>0.25</v>
      </c>
      <c r="J12" s="27">
        <f t="shared" si="1"/>
        <v>0.26666666666666666</v>
      </c>
      <c r="M12" s="54" t="s">
        <v>33</v>
      </c>
      <c r="N12" s="60"/>
      <c r="O12" s="60"/>
      <c r="P12" s="60"/>
      <c r="Q12" s="91">
        <v>8</v>
      </c>
    </row>
    <row r="13" spans="2:17" s="10" customFormat="1" ht="15.75" thickBot="1">
      <c r="B13" s="18" t="s">
        <v>15</v>
      </c>
      <c r="C13" s="20">
        <v>15</v>
      </c>
      <c r="D13" s="20">
        <v>40</v>
      </c>
      <c r="E13" s="21">
        <v>250</v>
      </c>
      <c r="H13" s="22">
        <v>2.25</v>
      </c>
      <c r="I13" s="26">
        <f t="shared" si="0"/>
        <v>0.28125</v>
      </c>
      <c r="J13" s="27">
        <f t="shared" si="1"/>
        <v>0.3</v>
      </c>
      <c r="M13" s="54" t="s">
        <v>34</v>
      </c>
      <c r="N13" s="60"/>
      <c r="O13" s="60"/>
      <c r="P13" s="60"/>
      <c r="Q13" s="91">
        <v>7.5</v>
      </c>
    </row>
    <row r="14" spans="2:17" s="10" customFormat="1" ht="15.75" thickBot="1">
      <c r="B14"/>
      <c r="C14"/>
      <c r="D14"/>
      <c r="H14" s="22">
        <v>2.5</v>
      </c>
      <c r="I14" s="26">
        <f t="shared" si="0"/>
        <v>0.3125</v>
      </c>
      <c r="J14" s="27">
        <f t="shared" si="1"/>
        <v>0.3333333333333333</v>
      </c>
      <c r="M14" s="56" t="s">
        <v>18</v>
      </c>
      <c r="N14" s="57"/>
      <c r="O14" s="57"/>
      <c r="P14" s="57"/>
      <c r="Q14" s="58">
        <f>Q12*Q13</f>
        <v>60</v>
      </c>
    </row>
    <row r="15" spans="8:10" ht="15">
      <c r="H15" s="22">
        <v>2.75</v>
      </c>
      <c r="I15" s="26">
        <f t="shared" si="0"/>
        <v>0.34375</v>
      </c>
      <c r="J15" s="27">
        <f t="shared" si="1"/>
        <v>0.36666666666666664</v>
      </c>
    </row>
    <row r="16" spans="8:10" ht="15">
      <c r="H16" s="22">
        <v>3</v>
      </c>
      <c r="I16" s="26">
        <f t="shared" si="0"/>
        <v>0.375</v>
      </c>
      <c r="J16" s="27">
        <f t="shared" si="1"/>
        <v>0.4</v>
      </c>
    </row>
    <row r="17" spans="8:10" ht="15">
      <c r="H17" s="22">
        <v>3.25</v>
      </c>
      <c r="I17" s="26">
        <f t="shared" si="0"/>
        <v>0.40625</v>
      </c>
      <c r="J17" s="27">
        <f t="shared" si="1"/>
        <v>0.43333333333333335</v>
      </c>
    </row>
    <row r="18" spans="8:10" ht="15">
      <c r="H18" s="22">
        <v>3.5</v>
      </c>
      <c r="I18" s="26">
        <f t="shared" si="0"/>
        <v>0.4375</v>
      </c>
      <c r="J18" s="27">
        <f t="shared" si="1"/>
        <v>0.4666666666666667</v>
      </c>
    </row>
    <row r="19" spans="8:10" ht="15">
      <c r="H19" s="22">
        <v>3.75</v>
      </c>
      <c r="I19" s="26">
        <f t="shared" si="0"/>
        <v>0.46875</v>
      </c>
      <c r="J19" s="27">
        <f t="shared" si="1"/>
        <v>0.5</v>
      </c>
    </row>
    <row r="20" spans="8:10" ht="15">
      <c r="H20" s="22">
        <v>4</v>
      </c>
      <c r="I20" s="26">
        <f t="shared" si="0"/>
        <v>0.5</v>
      </c>
      <c r="J20" s="27">
        <f t="shared" si="1"/>
        <v>0.5333333333333333</v>
      </c>
    </row>
    <row r="21" spans="8:10" ht="15">
      <c r="H21" s="22">
        <v>4.25</v>
      </c>
      <c r="I21" s="26">
        <f t="shared" si="0"/>
        <v>0.53125</v>
      </c>
      <c r="J21" s="27">
        <f t="shared" si="1"/>
        <v>0.5666666666666667</v>
      </c>
    </row>
    <row r="22" spans="8:10" ht="15">
      <c r="H22" s="22">
        <v>4.5</v>
      </c>
      <c r="I22" s="26">
        <f t="shared" si="0"/>
        <v>0.5625</v>
      </c>
      <c r="J22" s="27">
        <f t="shared" si="1"/>
        <v>0.6</v>
      </c>
    </row>
    <row r="23" spans="8:10" ht="15">
      <c r="H23" s="22">
        <v>4.75</v>
      </c>
      <c r="I23" s="26">
        <f t="shared" si="0"/>
        <v>0.59375</v>
      </c>
      <c r="J23" s="27">
        <f t="shared" si="1"/>
        <v>0.6333333333333333</v>
      </c>
    </row>
    <row r="24" spans="8:10" ht="15">
      <c r="H24" s="22">
        <v>5</v>
      </c>
      <c r="I24" s="26">
        <f t="shared" si="0"/>
        <v>0.625</v>
      </c>
      <c r="J24" s="27">
        <f t="shared" si="1"/>
        <v>0.6666666666666666</v>
      </c>
    </row>
    <row r="25" spans="8:10" ht="15">
      <c r="H25" s="22">
        <v>5.25</v>
      </c>
      <c r="I25" s="26">
        <f t="shared" si="0"/>
        <v>0.65625</v>
      </c>
      <c r="J25" s="27">
        <f t="shared" si="1"/>
        <v>0.7</v>
      </c>
    </row>
    <row r="26" spans="8:10" ht="15">
      <c r="H26" s="22">
        <v>5.5</v>
      </c>
      <c r="I26" s="26">
        <f t="shared" si="0"/>
        <v>0.6875</v>
      </c>
      <c r="J26" s="27">
        <f t="shared" si="1"/>
        <v>0.7333333333333333</v>
      </c>
    </row>
    <row r="27" spans="8:10" ht="15">
      <c r="H27" s="22">
        <v>5.75</v>
      </c>
      <c r="I27" s="26">
        <f t="shared" si="0"/>
        <v>0.71875</v>
      </c>
      <c r="J27" s="27">
        <f t="shared" si="1"/>
        <v>0.7666666666666667</v>
      </c>
    </row>
    <row r="28" spans="8:10" ht="15">
      <c r="H28" s="22">
        <v>6</v>
      </c>
      <c r="I28" s="26">
        <f t="shared" si="0"/>
        <v>0.75</v>
      </c>
      <c r="J28" s="27">
        <f t="shared" si="1"/>
        <v>0.8</v>
      </c>
    </row>
    <row r="29" spans="8:10" ht="15">
      <c r="H29" s="22">
        <v>6.25</v>
      </c>
      <c r="I29" s="26">
        <f t="shared" si="0"/>
        <v>0.78125</v>
      </c>
      <c r="J29" s="27">
        <f t="shared" si="1"/>
        <v>0.8333333333333334</v>
      </c>
    </row>
    <row r="30" spans="8:10" ht="15">
      <c r="H30" s="22">
        <v>6.5</v>
      </c>
      <c r="I30" s="26">
        <f t="shared" si="0"/>
        <v>0.8125</v>
      </c>
      <c r="J30" s="27">
        <f t="shared" si="1"/>
        <v>0.8666666666666667</v>
      </c>
    </row>
    <row r="31" spans="8:10" ht="15">
      <c r="H31" s="22">
        <v>6.75</v>
      </c>
      <c r="I31" s="26">
        <f t="shared" si="0"/>
        <v>0.84375</v>
      </c>
      <c r="J31" s="27">
        <f t="shared" si="1"/>
        <v>0.9</v>
      </c>
    </row>
    <row r="32" spans="8:10" ht="15">
      <c r="H32" s="22">
        <v>7</v>
      </c>
      <c r="I32" s="26">
        <f t="shared" si="0"/>
        <v>0.875</v>
      </c>
      <c r="J32" s="27">
        <f t="shared" si="1"/>
        <v>0.9333333333333333</v>
      </c>
    </row>
    <row r="33" spans="8:10" ht="15">
      <c r="H33" s="22">
        <v>7.25</v>
      </c>
      <c r="I33" s="26">
        <f t="shared" si="0"/>
        <v>0.90625</v>
      </c>
      <c r="J33" s="27">
        <f t="shared" si="1"/>
        <v>0.9666666666666667</v>
      </c>
    </row>
    <row r="34" spans="8:10" ht="15">
      <c r="H34" s="22">
        <v>7.5</v>
      </c>
      <c r="I34" s="26">
        <f t="shared" si="0"/>
        <v>0.9375</v>
      </c>
      <c r="J34" s="27">
        <f t="shared" si="1"/>
        <v>1</v>
      </c>
    </row>
    <row r="35" spans="8:10" ht="15">
      <c r="H35" s="22">
        <v>7.75</v>
      </c>
      <c r="I35" s="26">
        <f t="shared" si="0"/>
        <v>0.96875</v>
      </c>
      <c r="J35" s="27">
        <f t="shared" si="1"/>
        <v>1.0333333333333334</v>
      </c>
    </row>
    <row r="36" spans="8:10" ht="15">
      <c r="H36" s="22">
        <v>8</v>
      </c>
      <c r="I36" s="26">
        <f t="shared" si="0"/>
        <v>1</v>
      </c>
      <c r="J36" s="27">
        <f t="shared" si="1"/>
        <v>1.0666666666666667</v>
      </c>
    </row>
    <row r="37" spans="8:10" ht="15">
      <c r="H37" s="22">
        <v>9</v>
      </c>
      <c r="I37" s="26">
        <f t="shared" si="0"/>
        <v>1.125</v>
      </c>
      <c r="J37" s="27">
        <f t="shared" si="1"/>
        <v>1.2</v>
      </c>
    </row>
    <row r="38" spans="8:10" ht="15">
      <c r="H38" s="22">
        <v>10</v>
      </c>
      <c r="I38" s="26">
        <f t="shared" si="0"/>
        <v>1.25</v>
      </c>
      <c r="J38" s="27">
        <f t="shared" si="1"/>
        <v>1.3333333333333333</v>
      </c>
    </row>
    <row r="39" spans="8:10" ht="15">
      <c r="H39" s="22">
        <v>11</v>
      </c>
      <c r="I39" s="26">
        <f t="shared" si="0"/>
        <v>1.375</v>
      </c>
      <c r="J39" s="27">
        <f t="shared" si="1"/>
        <v>1.4666666666666666</v>
      </c>
    </row>
    <row r="40" spans="8:10" ht="15.75" thickBot="1">
      <c r="H40" s="23">
        <v>12</v>
      </c>
      <c r="I40" s="28">
        <f t="shared" si="0"/>
        <v>1.5</v>
      </c>
      <c r="J40" s="29">
        <f t="shared" si="1"/>
        <v>1.6</v>
      </c>
    </row>
    <row r="41" ht="15">
      <c r="H41" s="9"/>
    </row>
    <row r="42" ht="15">
      <c r="H42" s="9"/>
    </row>
    <row r="43" ht="15">
      <c r="H43" s="9"/>
    </row>
    <row r="44" ht="15">
      <c r="H44" s="9"/>
    </row>
    <row r="45" ht="15">
      <c r="H45" s="9"/>
    </row>
    <row r="46" ht="15">
      <c r="H46" s="9"/>
    </row>
    <row r="47" ht="15">
      <c r="H47" s="9"/>
    </row>
    <row r="48" ht="15">
      <c r="H48" s="9"/>
    </row>
    <row r="49" ht="15">
      <c r="H49" s="9"/>
    </row>
  </sheetData>
  <sheetProtection sheet="1" objects="1" scenarios="1" selectLockedCells="1"/>
  <mergeCells count="6">
    <mergeCell ref="M10:Q10"/>
    <mergeCell ref="H2:J2"/>
    <mergeCell ref="I3:J3"/>
    <mergeCell ref="M3:Q3"/>
    <mergeCell ref="B9:E9"/>
    <mergeCell ref="B2:E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A2:IV34"/>
  <sheetViews>
    <sheetView showGridLines="0" zoomScale="80" zoomScaleNormal="80" zoomScalePageLayoutView="0" workbookViewId="0" topLeftCell="E1">
      <selection activeCell="E3" sqref="E3:H3"/>
    </sheetView>
  </sheetViews>
  <sheetFormatPr defaultColWidth="8.7109375" defaultRowHeight="15"/>
  <cols>
    <col min="1" max="1" width="8.7109375" style="95" customWidth="1"/>
    <col min="2" max="2" width="3.7109375" style="95" customWidth="1"/>
    <col min="3" max="3" width="29.8515625" style="95" customWidth="1"/>
    <col min="4" max="4" width="10.421875" style="95" customWidth="1"/>
    <col min="5" max="5" width="10.57421875" style="95" customWidth="1"/>
    <col min="6" max="6" width="10.421875" style="95" customWidth="1"/>
    <col min="7" max="7" width="11.57421875" style="95" customWidth="1"/>
    <col min="8" max="8" width="10.421875" style="95" customWidth="1"/>
    <col min="9" max="9" width="9.7109375" style="95" bestFit="1" customWidth="1"/>
    <col min="10" max="10" width="10.421875" style="95" customWidth="1"/>
    <col min="11" max="11" width="11.7109375" style="95" customWidth="1"/>
    <col min="12" max="12" width="10.421875" style="95" customWidth="1"/>
    <col min="13" max="13" width="9.7109375" style="95" bestFit="1" customWidth="1"/>
    <col min="14" max="14" width="10.421875" style="95" customWidth="1"/>
    <col min="15" max="15" width="11.7109375" style="95" customWidth="1"/>
    <col min="16" max="16" width="10.421875" style="95" customWidth="1"/>
    <col min="17" max="17" width="9.7109375" style="95" bestFit="1" customWidth="1"/>
    <col min="18" max="18" width="10.421875" style="95" customWidth="1"/>
    <col min="19" max="19" width="11.57421875" style="95" customWidth="1"/>
    <col min="20" max="20" width="10.421875" style="95" customWidth="1"/>
    <col min="21" max="21" width="8.7109375" style="95" customWidth="1"/>
    <col min="22" max="22" width="10.421875" style="95" customWidth="1"/>
    <col min="23" max="23" width="11.140625" style="95" customWidth="1"/>
    <col min="24" max="24" width="10.421875" style="95" customWidth="1"/>
    <col min="25" max="25" width="8.7109375" style="95" customWidth="1"/>
    <col min="26" max="26" width="10.421875" style="95" customWidth="1"/>
    <col min="27" max="27" width="11.57421875" style="95" customWidth="1"/>
    <col min="28" max="28" width="10.421875" style="95" customWidth="1"/>
    <col min="29" max="29" width="8.7109375" style="95" customWidth="1"/>
    <col min="30" max="30" width="10.421875" style="96" customWidth="1"/>
    <col min="31" max="31" width="11.57421875" style="97" customWidth="1"/>
    <col min="32" max="16384" width="8.7109375" style="96" customWidth="1"/>
  </cols>
  <sheetData>
    <row r="1" ht="15.75" thickBot="1"/>
    <row r="2" spans="2:31" ht="24" customHeight="1" thickBot="1">
      <c r="B2" s="224" t="s">
        <v>0</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6"/>
    </row>
    <row r="3" spans="2:31" ht="15.75" thickBot="1">
      <c r="B3" s="227" t="s">
        <v>57</v>
      </c>
      <c r="C3" s="228"/>
      <c r="D3" s="229"/>
      <c r="E3" s="230"/>
      <c r="F3" s="231"/>
      <c r="G3" s="231"/>
      <c r="H3" s="232"/>
      <c r="AD3" s="98"/>
      <c r="AE3" s="99"/>
    </row>
    <row r="4" spans="2:256" ht="16.5" thickBot="1">
      <c r="B4" s="184" t="s">
        <v>61</v>
      </c>
      <c r="C4" s="233"/>
      <c r="D4" s="233"/>
      <c r="E4" s="233"/>
      <c r="F4" s="233"/>
      <c r="G4" s="234"/>
      <c r="H4" s="67">
        <v>7.5</v>
      </c>
      <c r="R4" s="235" t="s">
        <v>1</v>
      </c>
      <c r="S4" s="235"/>
      <c r="T4" s="235"/>
      <c r="U4" s="235"/>
      <c r="V4" s="235"/>
      <c r="W4" s="235"/>
      <c r="X4" s="235"/>
      <c r="Y4" s="235"/>
      <c r="Z4" s="235"/>
      <c r="AA4" s="235"/>
      <c r="AC4" s="96"/>
      <c r="AD4" s="97"/>
      <c r="AE4" s="100"/>
      <c r="IV4" s="95"/>
    </row>
    <row r="5" spans="2:256" ht="16.5" thickBot="1">
      <c r="B5" s="184" t="s">
        <v>55</v>
      </c>
      <c r="C5" s="233"/>
      <c r="D5" s="233"/>
      <c r="E5" s="233"/>
      <c r="F5" s="233"/>
      <c r="G5" s="234"/>
      <c r="H5" s="67">
        <v>8</v>
      </c>
      <c r="R5" s="101"/>
      <c r="S5" s="148"/>
      <c r="T5" s="148"/>
      <c r="U5" s="148"/>
      <c r="V5" s="148"/>
      <c r="W5" s="148"/>
      <c r="X5" s="148"/>
      <c r="Y5" s="148"/>
      <c r="Z5" s="148"/>
      <c r="AA5" s="148"/>
      <c r="AC5" s="96"/>
      <c r="AD5" s="97"/>
      <c r="AE5" s="100"/>
      <c r="IV5" s="95"/>
    </row>
    <row r="6" spans="2:256" ht="16.5" thickBot="1">
      <c r="B6" s="184" t="s">
        <v>56</v>
      </c>
      <c r="C6" s="233"/>
      <c r="D6" s="233"/>
      <c r="E6" s="233"/>
      <c r="F6" s="233"/>
      <c r="G6" s="234"/>
      <c r="H6" s="67">
        <v>8</v>
      </c>
      <c r="R6" s="148"/>
      <c r="S6" s="148"/>
      <c r="T6" s="148"/>
      <c r="U6" s="148"/>
      <c r="V6" s="148"/>
      <c r="W6" s="148"/>
      <c r="X6" s="148"/>
      <c r="Y6" s="148"/>
      <c r="Z6" s="148"/>
      <c r="AA6" s="148"/>
      <c r="AC6" s="96"/>
      <c r="AD6" s="97"/>
      <c r="AE6" s="100"/>
      <c r="IV6" s="95"/>
    </row>
    <row r="7" spans="2:31" s="96" customFormat="1" ht="15.75" thickBot="1">
      <c r="B7" s="103"/>
      <c r="C7" s="104"/>
      <c r="D7" s="105"/>
      <c r="E7" s="105"/>
      <c r="F7" s="105"/>
      <c r="G7" s="105"/>
      <c r="H7" s="105"/>
      <c r="I7" s="105"/>
      <c r="J7" s="105"/>
      <c r="K7" s="105"/>
      <c r="L7" s="105"/>
      <c r="M7" s="105"/>
      <c r="N7" s="105"/>
      <c r="O7" s="105"/>
      <c r="P7" s="105"/>
      <c r="Q7" s="105"/>
      <c r="S7" s="105"/>
      <c r="T7" s="105"/>
      <c r="U7" s="105"/>
      <c r="V7" s="105"/>
      <c r="W7" s="105"/>
      <c r="X7" s="105"/>
      <c r="Y7" s="105"/>
      <c r="Z7" s="105"/>
      <c r="AA7" s="105"/>
      <c r="AB7" s="105"/>
      <c r="AC7" s="105"/>
      <c r="AE7" s="99"/>
    </row>
    <row r="8" spans="2:31" s="96" customFormat="1" ht="17.25" customHeight="1" thickBot="1">
      <c r="B8" s="236" t="s">
        <v>2</v>
      </c>
      <c r="C8" s="237"/>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9"/>
    </row>
    <row r="9" spans="2:31" s="106" customFormat="1" ht="18" customHeight="1">
      <c r="B9" s="107"/>
      <c r="C9" s="108"/>
      <c r="D9" s="240">
        <v>45473</v>
      </c>
      <c r="E9" s="241"/>
      <c r="F9" s="241"/>
      <c r="G9" s="242"/>
      <c r="H9" s="243">
        <f>IF(ISBLANK(D9),"",D9+1)</f>
        <v>45474</v>
      </c>
      <c r="I9" s="244"/>
      <c r="J9" s="244"/>
      <c r="K9" s="245"/>
      <c r="L9" s="243">
        <f>IF(ISBLANK(H9),"",H9+1)</f>
        <v>45475</v>
      </c>
      <c r="M9" s="244"/>
      <c r="N9" s="244"/>
      <c r="O9" s="245"/>
      <c r="P9" s="243">
        <f>IF(ISBLANK(L9),"",L9+1)</f>
        <v>45476</v>
      </c>
      <c r="Q9" s="244"/>
      <c r="R9" s="244"/>
      <c r="S9" s="245"/>
      <c r="T9" s="243">
        <f>IF(ISBLANK(P9),"",P9+1)</f>
        <v>45477</v>
      </c>
      <c r="U9" s="244"/>
      <c r="V9" s="244"/>
      <c r="W9" s="245"/>
      <c r="X9" s="243">
        <f>IF(ISBLANK(T9),"",T9+1)</f>
        <v>45478</v>
      </c>
      <c r="Y9" s="244"/>
      <c r="Z9" s="244"/>
      <c r="AA9" s="245"/>
      <c r="AB9" s="243">
        <f>IF(ISBLANK(X9),"",X9+1)</f>
        <v>45479</v>
      </c>
      <c r="AC9" s="244"/>
      <c r="AD9" s="244"/>
      <c r="AE9" s="245"/>
    </row>
    <row r="10" spans="2:31" s="96" customFormat="1" ht="15">
      <c r="B10" s="107"/>
      <c r="C10" s="108" t="s">
        <v>3</v>
      </c>
      <c r="D10" s="222" t="s">
        <v>4</v>
      </c>
      <c r="E10" s="223"/>
      <c r="F10" s="217" t="s">
        <v>5</v>
      </c>
      <c r="G10" s="218"/>
      <c r="H10" s="216" t="s">
        <v>4</v>
      </c>
      <c r="I10" s="217"/>
      <c r="J10" s="217" t="s">
        <v>5</v>
      </c>
      <c r="K10" s="218"/>
      <c r="L10" s="216" t="s">
        <v>4</v>
      </c>
      <c r="M10" s="217"/>
      <c r="N10" s="217" t="s">
        <v>5</v>
      </c>
      <c r="O10" s="218"/>
      <c r="P10" s="216" t="s">
        <v>4</v>
      </c>
      <c r="Q10" s="217"/>
      <c r="R10" s="217" t="s">
        <v>5</v>
      </c>
      <c r="S10" s="218"/>
      <c r="T10" s="216" t="s">
        <v>4</v>
      </c>
      <c r="U10" s="217"/>
      <c r="V10" s="217" t="s">
        <v>5</v>
      </c>
      <c r="W10" s="218"/>
      <c r="X10" s="216" t="s">
        <v>4</v>
      </c>
      <c r="Y10" s="217"/>
      <c r="Z10" s="217" t="s">
        <v>5</v>
      </c>
      <c r="AA10" s="218"/>
      <c r="AB10" s="216" t="s">
        <v>4</v>
      </c>
      <c r="AC10" s="217"/>
      <c r="AD10" s="217" t="s">
        <v>5</v>
      </c>
      <c r="AE10" s="218"/>
    </row>
    <row r="11" spans="2:31" ht="30">
      <c r="B11" s="109"/>
      <c r="C11" s="110"/>
      <c r="D11" s="111" t="s">
        <v>6</v>
      </c>
      <c r="E11" s="112" t="s">
        <v>7</v>
      </c>
      <c r="F11" s="113" t="s">
        <v>6</v>
      </c>
      <c r="G11" s="114" t="s">
        <v>8</v>
      </c>
      <c r="H11" s="115" t="s">
        <v>6</v>
      </c>
      <c r="I11" s="112" t="s">
        <v>7</v>
      </c>
      <c r="J11" s="114" t="s">
        <v>6</v>
      </c>
      <c r="K11" s="116" t="s">
        <v>8</v>
      </c>
      <c r="L11" s="115" t="s">
        <v>6</v>
      </c>
      <c r="M11" s="112" t="s">
        <v>7</v>
      </c>
      <c r="N11" s="114" t="s">
        <v>6</v>
      </c>
      <c r="O11" s="116" t="s">
        <v>8</v>
      </c>
      <c r="P11" s="115" t="s">
        <v>6</v>
      </c>
      <c r="Q11" s="112" t="s">
        <v>7</v>
      </c>
      <c r="R11" s="114" t="s">
        <v>6</v>
      </c>
      <c r="S11" s="116" t="s">
        <v>8</v>
      </c>
      <c r="T11" s="115" t="s">
        <v>6</v>
      </c>
      <c r="U11" s="112" t="s">
        <v>7</v>
      </c>
      <c r="V11" s="114" t="s">
        <v>6</v>
      </c>
      <c r="W11" s="116" t="s">
        <v>8</v>
      </c>
      <c r="X11" s="115" t="s">
        <v>6</v>
      </c>
      <c r="Y11" s="112" t="s">
        <v>7</v>
      </c>
      <c r="Z11" s="114" t="s">
        <v>6</v>
      </c>
      <c r="AA11" s="116" t="s">
        <v>8</v>
      </c>
      <c r="AB11" s="115" t="s">
        <v>6</v>
      </c>
      <c r="AC11" s="112" t="s">
        <v>7</v>
      </c>
      <c r="AD11" s="114" t="s">
        <v>6</v>
      </c>
      <c r="AE11" s="116" t="s">
        <v>8</v>
      </c>
    </row>
    <row r="12" spans="2:31" ht="27" customHeight="1">
      <c r="B12" s="214" t="s">
        <v>9</v>
      </c>
      <c r="C12" s="117" t="s">
        <v>10</v>
      </c>
      <c r="D12" s="219">
        <v>75</v>
      </c>
      <c r="E12" s="220"/>
      <c r="F12" s="220"/>
      <c r="G12" s="221"/>
      <c r="H12" s="219">
        <v>75</v>
      </c>
      <c r="I12" s="220"/>
      <c r="J12" s="220"/>
      <c r="K12" s="221"/>
      <c r="L12" s="219">
        <v>75</v>
      </c>
      <c r="M12" s="220"/>
      <c r="N12" s="220"/>
      <c r="O12" s="221"/>
      <c r="P12" s="219">
        <v>75</v>
      </c>
      <c r="Q12" s="220"/>
      <c r="R12" s="220"/>
      <c r="S12" s="221"/>
      <c r="T12" s="219">
        <v>75</v>
      </c>
      <c r="U12" s="220"/>
      <c r="V12" s="220"/>
      <c r="W12" s="221"/>
      <c r="X12" s="219">
        <v>75</v>
      </c>
      <c r="Y12" s="220"/>
      <c r="Z12" s="220"/>
      <c r="AA12" s="221"/>
      <c r="AB12" s="219">
        <v>75</v>
      </c>
      <c r="AC12" s="220"/>
      <c r="AD12" s="220"/>
      <c r="AE12" s="221"/>
    </row>
    <row r="13" spans="1:256" s="122" customFormat="1" ht="14.25" customHeight="1">
      <c r="A13" s="96"/>
      <c r="B13" s="214"/>
      <c r="C13" s="118" t="s">
        <v>11</v>
      </c>
      <c r="D13" s="119">
        <f>IF(D9&gt;=DATEVALUE("7/1/2024"),IF(D12&lt;10,H4,IF(D12=10,H4,D12/10*H4)),IF(D12&lt;12,H4,IF(D12=12,H4,D12/12*H4)))</f>
        <v>46.875</v>
      </c>
      <c r="E13" s="68">
        <v>46.88</v>
      </c>
      <c r="F13" s="120">
        <f>D13/$H$4</f>
        <v>6.25</v>
      </c>
      <c r="G13" s="121">
        <f>E13/$H$4</f>
        <v>6.250666666666667</v>
      </c>
      <c r="H13" s="119">
        <f>IF(H9&gt;=DATEVALUE("7/1/2024"),IF(H12&lt;10,H4,IF(H12=10,H4,H12/10*H4)),IF(H12&lt;12,H4,IF(H12=12,H4,H12/12*H4)))</f>
        <v>56.25</v>
      </c>
      <c r="I13" s="69">
        <v>48.25</v>
      </c>
      <c r="J13" s="120">
        <f>H13/$H$4</f>
        <v>7.5</v>
      </c>
      <c r="K13" s="121">
        <f>I13/$H$4</f>
        <v>6.433333333333334</v>
      </c>
      <c r="L13" s="119">
        <f>IF(L9&gt;=DATEVALUE("7/1/2024"),IF(L12&lt;10,H4,IF(L12=10,H4,L12/10*H4)),IF(L12&lt;12,H4,IF(L12=12,H4,L12/12*H4)))</f>
        <v>56.25</v>
      </c>
      <c r="M13" s="69">
        <v>57</v>
      </c>
      <c r="N13" s="120">
        <f>L13/$H$4</f>
        <v>7.5</v>
      </c>
      <c r="O13" s="121">
        <f>M13/$H$4</f>
        <v>7.6</v>
      </c>
      <c r="P13" s="119">
        <f>IF(P9&gt;=DATEVALUE("7/1/2024"),IF(P12&lt;10,H4,IF(P12=10,H4,P12/10*H4)),IF(P12&lt;12,H4,IF(P12=12,H4,P12/12*H4)))</f>
        <v>56.25</v>
      </c>
      <c r="Q13" s="69">
        <v>59</v>
      </c>
      <c r="R13" s="120">
        <f>P13/$H$4</f>
        <v>7.5</v>
      </c>
      <c r="S13" s="121">
        <f>Q13/$H$4</f>
        <v>7.866666666666666</v>
      </c>
      <c r="T13" s="119">
        <f>IF(T9&gt;=DATEVALUE("7/1/2024"),IF(T12&lt;10,H4,IF(T12=10,H4,T12/10*H4)),IF(T12&lt;12,H4,IF(T12=12,H4,T12/12*H4)))</f>
        <v>56.25</v>
      </c>
      <c r="U13" s="69">
        <v>58</v>
      </c>
      <c r="V13" s="120">
        <f>T13/$H$4</f>
        <v>7.5</v>
      </c>
      <c r="W13" s="121">
        <f>U13/$H$4</f>
        <v>7.733333333333333</v>
      </c>
      <c r="X13" s="119">
        <f>IF(X9&gt;=DATEVALUE("7/1/2024"),IF(X12&lt;10,H4,IF(X12=10,H4,X12/10*H4)),IF(X12&lt;12,H4,IF(X12=12,H4,X12/12*H4)))</f>
        <v>56.25</v>
      </c>
      <c r="Y13" s="69">
        <v>48</v>
      </c>
      <c r="Z13" s="120">
        <f>X13/$H$4</f>
        <v>7.5</v>
      </c>
      <c r="AA13" s="121">
        <f>Y13/$H$4</f>
        <v>6.4</v>
      </c>
      <c r="AB13" s="119">
        <f>IF(AB9&gt;=DATEVALUE("7/1/2024"),IF(AB12&lt;10,H4,IF(AB12=10,H4,AB12/10*H4)),IF(AB12&lt;12,H4,IF(AB12=12,H4,AB12/12*H4)))</f>
        <v>56.25</v>
      </c>
      <c r="AC13" s="69">
        <v>57</v>
      </c>
      <c r="AD13" s="120">
        <f>AB13/$H$4</f>
        <v>7.5</v>
      </c>
      <c r="AE13" s="121">
        <f>AC13/$H$4</f>
        <v>7.6</v>
      </c>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row>
    <row r="14" spans="1:256" s="122" customFormat="1" ht="15">
      <c r="A14" s="96"/>
      <c r="B14" s="214"/>
      <c r="C14" s="118" t="s">
        <v>12</v>
      </c>
      <c r="D14" s="119">
        <f>IF(D12&lt;25,H5,IF(D12=25,H5,D12/25*H5))</f>
        <v>24</v>
      </c>
      <c r="E14" s="68">
        <v>24</v>
      </c>
      <c r="F14" s="120">
        <f>D14/$H$5</f>
        <v>3</v>
      </c>
      <c r="G14" s="121">
        <f>E14/$H$5</f>
        <v>3</v>
      </c>
      <c r="H14" s="119">
        <f>IF(H12&lt;25,H5,IF(H12=25,H5,H12/25*H5))</f>
        <v>24</v>
      </c>
      <c r="I14" s="69">
        <v>25</v>
      </c>
      <c r="J14" s="120">
        <f>H14/$H$5</f>
        <v>3</v>
      </c>
      <c r="K14" s="121">
        <f>I14/$H$5</f>
        <v>3.125</v>
      </c>
      <c r="L14" s="119">
        <f>IF(L12&lt;25,H5,IF(L12=25,H5,L12/25*H5))</f>
        <v>24</v>
      </c>
      <c r="M14" s="69">
        <v>25</v>
      </c>
      <c r="N14" s="120">
        <f>L14/$H$5</f>
        <v>3</v>
      </c>
      <c r="O14" s="121">
        <f>M14/$H$5</f>
        <v>3.125</v>
      </c>
      <c r="P14" s="119">
        <f>IF(P12&lt;25,H5,IF(P12=25,H5,P12/25*H5))</f>
        <v>24</v>
      </c>
      <c r="Q14" s="69">
        <v>25</v>
      </c>
      <c r="R14" s="120">
        <f>P14/$H$5</f>
        <v>3</v>
      </c>
      <c r="S14" s="121">
        <f>Q14/$H$5</f>
        <v>3.125</v>
      </c>
      <c r="T14" s="119">
        <f>IF(T12&lt;25,H5,IF(T12=25,H5,T12/25*H5))</f>
        <v>24</v>
      </c>
      <c r="U14" s="69">
        <v>25</v>
      </c>
      <c r="V14" s="120">
        <f>T14/$H$5</f>
        <v>3</v>
      </c>
      <c r="W14" s="121">
        <f>U14/$H$5</f>
        <v>3.125</v>
      </c>
      <c r="X14" s="119">
        <f>IF(X12&lt;25,H5,IF(X12=25,H5,X12/25*H5))</f>
        <v>24</v>
      </c>
      <c r="Y14" s="69">
        <v>25</v>
      </c>
      <c r="Z14" s="120">
        <f>X14/$H$5</f>
        <v>3</v>
      </c>
      <c r="AA14" s="121">
        <f>Y14/$H$5</f>
        <v>3.125</v>
      </c>
      <c r="AB14" s="119">
        <f>IF(AB12&lt;25,H5,IF(AB12=25,H5,AB12/25*H5))</f>
        <v>24</v>
      </c>
      <c r="AC14" s="69">
        <v>24.5</v>
      </c>
      <c r="AD14" s="120">
        <f>AB14/$H$5</f>
        <v>3</v>
      </c>
      <c r="AE14" s="121">
        <f>AC14/$H$5</f>
        <v>3.0625</v>
      </c>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row>
    <row r="15" spans="1:256" s="122" customFormat="1" ht="15">
      <c r="A15" s="96"/>
      <c r="B15" s="214"/>
      <c r="C15" s="118" t="s">
        <v>13</v>
      </c>
      <c r="D15" s="119">
        <f>IF(D12&lt;250,H6,IF(D12=250,H6,D12/250*H6))</f>
        <v>8</v>
      </c>
      <c r="E15" s="68">
        <v>8</v>
      </c>
      <c r="F15" s="120">
        <f>D15/$H$6</f>
        <v>1</v>
      </c>
      <c r="G15" s="121">
        <f>E15/$H$6</f>
        <v>1</v>
      </c>
      <c r="H15" s="119">
        <f>IF(H12&lt;250,H6,IF(H12=250,H6,H12/250*H6))</f>
        <v>8</v>
      </c>
      <c r="I15" s="69">
        <v>8</v>
      </c>
      <c r="J15" s="120">
        <f>H15/$H$6</f>
        <v>1</v>
      </c>
      <c r="K15" s="121">
        <f>I15/$H$6</f>
        <v>1</v>
      </c>
      <c r="L15" s="119">
        <f>IF(L12&lt;250,H6,IF(L12=250,H6,L12/250*H6))</f>
        <v>8</v>
      </c>
      <c r="M15" s="69">
        <v>8</v>
      </c>
      <c r="N15" s="120">
        <f>L15/$H$6</f>
        <v>1</v>
      </c>
      <c r="O15" s="121">
        <f>M15/$H$6</f>
        <v>1</v>
      </c>
      <c r="P15" s="119">
        <f>IF(P12&lt;250,H6,IF(P12=250,H6,P12/250*H6))</f>
        <v>8</v>
      </c>
      <c r="Q15" s="69">
        <v>8</v>
      </c>
      <c r="R15" s="120">
        <f>P15/$H$6</f>
        <v>1</v>
      </c>
      <c r="S15" s="121">
        <f>Q15/$H$6</f>
        <v>1</v>
      </c>
      <c r="T15" s="119">
        <f>IF(T12&lt;250,H6,IF(T12=250,H6,T12/250*H6))</f>
        <v>8</v>
      </c>
      <c r="U15" s="69">
        <v>8</v>
      </c>
      <c r="V15" s="120">
        <f>T15/$H$6</f>
        <v>1</v>
      </c>
      <c r="W15" s="121">
        <f>U15/$H$6</f>
        <v>1</v>
      </c>
      <c r="X15" s="119">
        <f>IF(X12&lt;250,H6,IF(X12=250,H6,X12/250*H6))</f>
        <v>8</v>
      </c>
      <c r="Y15" s="69">
        <v>8</v>
      </c>
      <c r="Z15" s="120">
        <f>X15/$H$6</f>
        <v>1</v>
      </c>
      <c r="AA15" s="121">
        <f>Y15/$H$6</f>
        <v>1</v>
      </c>
      <c r="AB15" s="119">
        <f>IF(AB12&lt;250,H6,IF(AB12=250,H6,AB12/250*H6))</f>
        <v>8</v>
      </c>
      <c r="AC15" s="69">
        <v>8</v>
      </c>
      <c r="AD15" s="120">
        <f>AB15/$H$6</f>
        <v>1</v>
      </c>
      <c r="AE15" s="121">
        <f>AC15/$H$6</f>
        <v>1</v>
      </c>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row>
    <row r="16" spans="1:256" s="122" customFormat="1" ht="30" customHeight="1">
      <c r="A16" s="96"/>
      <c r="B16" s="214" t="s">
        <v>14</v>
      </c>
      <c r="C16" s="117" t="s">
        <v>10</v>
      </c>
      <c r="D16" s="211">
        <v>35</v>
      </c>
      <c r="E16" s="212"/>
      <c r="F16" s="212"/>
      <c r="G16" s="213"/>
      <c r="H16" s="211">
        <v>35</v>
      </c>
      <c r="I16" s="212"/>
      <c r="J16" s="212"/>
      <c r="K16" s="213"/>
      <c r="L16" s="211">
        <v>75</v>
      </c>
      <c r="M16" s="212"/>
      <c r="N16" s="212"/>
      <c r="O16" s="213"/>
      <c r="P16" s="211">
        <v>75</v>
      </c>
      <c r="Q16" s="212"/>
      <c r="R16" s="212"/>
      <c r="S16" s="213"/>
      <c r="T16" s="211">
        <v>75</v>
      </c>
      <c r="U16" s="212"/>
      <c r="V16" s="212"/>
      <c r="W16" s="213"/>
      <c r="X16" s="211">
        <v>75</v>
      </c>
      <c r="Y16" s="212"/>
      <c r="Z16" s="212"/>
      <c r="AA16" s="213"/>
      <c r="AB16" s="211">
        <v>75</v>
      </c>
      <c r="AC16" s="212"/>
      <c r="AD16" s="212"/>
      <c r="AE16" s="213"/>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c r="IV16" s="96"/>
    </row>
    <row r="17" spans="1:256" s="123" customFormat="1" ht="13.5" customHeight="1">
      <c r="A17" s="96"/>
      <c r="B17" s="214"/>
      <c r="C17" s="118" t="s">
        <v>11</v>
      </c>
      <c r="D17" s="119">
        <f>IF(D9&gt;=DATEVALUE("7/1/2024"),IF(D16&lt;11,H4,IF(D16=11,H4,D16/11*H4)),IF(D16&lt;12,H4,IF(D16=12,H4,D16/12*H4)))</f>
        <v>21.875</v>
      </c>
      <c r="E17" s="69">
        <v>21.88</v>
      </c>
      <c r="F17" s="120">
        <f>D17/$H$4</f>
        <v>2.9166666666666665</v>
      </c>
      <c r="G17" s="121">
        <f>E17/$H$4</f>
        <v>2.917333333333333</v>
      </c>
      <c r="H17" s="119">
        <f>IF(H9&gt;=DATEVALUE("7/1/2024"),IF(H16&lt;11,H4,IF(H16=11,H4,H16/11*H4)),IF(H16&lt;12,H4,IF(H16=12,H4,H16/12*H4)))</f>
        <v>23.863636363636363</v>
      </c>
      <c r="I17" s="69">
        <v>23.86</v>
      </c>
      <c r="J17" s="120">
        <f>H17/$H$4</f>
        <v>3.1818181818181817</v>
      </c>
      <c r="K17" s="121">
        <f>I17/$H$4</f>
        <v>3.1813333333333333</v>
      </c>
      <c r="L17" s="119">
        <f>IF(L9&gt;=DATEVALUE("7/1/2024"),IF(L16&lt;11,H4,IF(L16=11,H4,L16/11*H4)),IF(L16&lt;12,H4,IF(L16=12,H4,L16/12*H4)))</f>
        <v>51.13636363636364</v>
      </c>
      <c r="M17" s="69">
        <v>53</v>
      </c>
      <c r="N17" s="120">
        <f>L17/$H$4</f>
        <v>6.818181818181818</v>
      </c>
      <c r="O17" s="121">
        <f>M17/$H$4</f>
        <v>7.066666666666666</v>
      </c>
      <c r="P17" s="119">
        <f>IF(P9&gt;=DATEVALUE("7/1/2024"),IF(P16&lt;11,H4,IF(P16=11,H4,P16/11*H4)),IF(P16&lt;12,H4,IF(P16=12,H4,P16/12*H4)))</f>
        <v>51.13636363636364</v>
      </c>
      <c r="Q17" s="69">
        <v>52</v>
      </c>
      <c r="R17" s="120">
        <f>P17/$H$4</f>
        <v>6.818181818181818</v>
      </c>
      <c r="S17" s="121">
        <f>Q17/$H$4</f>
        <v>6.933333333333334</v>
      </c>
      <c r="T17" s="119">
        <f>IF(T9&gt;=DATEVALUE("7/1/2024"),IF(T16&lt;11,H4,IF(T16=11,H4,T16/11*H4)),IF(T16&lt;12,H4,IF(T16=12,H4,T16/12*H4)))</f>
        <v>51.13636363636364</v>
      </c>
      <c r="U17" s="69">
        <v>52</v>
      </c>
      <c r="V17" s="120">
        <f>T17/$H$4</f>
        <v>6.818181818181818</v>
      </c>
      <c r="W17" s="121">
        <f>U17/$H$4</f>
        <v>6.933333333333334</v>
      </c>
      <c r="X17" s="119">
        <f>IF(X9&gt;=DATEVALUE("7/1/2024"),IF(X16&lt;11,H4,IF(X16=11,H4,X16/11*H4)),IF(X16&lt;12,H4,IF(X16=12,H4,X16/12*H4)))</f>
        <v>51.13636363636364</v>
      </c>
      <c r="Y17" s="69">
        <v>48.25</v>
      </c>
      <c r="Z17" s="120">
        <f>X17/$H$4</f>
        <v>6.818181818181818</v>
      </c>
      <c r="AA17" s="121">
        <f>Y17/$H$4</f>
        <v>6.433333333333334</v>
      </c>
      <c r="AB17" s="119">
        <f>IF(AB9&gt;=DATEVALUE("7/1/2024"),IF(AB16&lt;11,H4,IF(AB16=11,H4,AB16/11*H4)),IF(AB16&lt;12,H4,IF(AB16=12,H4,AB16/12*H4)))</f>
        <v>51.13636363636364</v>
      </c>
      <c r="AC17" s="69">
        <v>52</v>
      </c>
      <c r="AD17" s="120">
        <f>AB17/$H$4</f>
        <v>6.818181818181818</v>
      </c>
      <c r="AE17" s="121">
        <f>AC17/$H$4</f>
        <v>6.933333333333334</v>
      </c>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c r="IR17" s="96"/>
      <c r="IS17" s="96"/>
      <c r="IT17" s="96"/>
      <c r="IU17" s="96"/>
      <c r="IV17" s="96"/>
    </row>
    <row r="18" spans="1:256" s="123" customFormat="1" ht="15">
      <c r="A18" s="96"/>
      <c r="B18" s="214"/>
      <c r="C18" s="118" t="s">
        <v>12</v>
      </c>
      <c r="D18" s="119">
        <f>IF(D16&lt;30,H5,IF(D16=30,H5,D16/30*H5))</f>
        <v>9.333333333333334</v>
      </c>
      <c r="E18" s="69">
        <v>9.33</v>
      </c>
      <c r="F18" s="120">
        <f>D18/$H$5</f>
        <v>1.1666666666666667</v>
      </c>
      <c r="G18" s="121">
        <f>E18/$H$5</f>
        <v>1.16625</v>
      </c>
      <c r="H18" s="119">
        <f>IF(H16&lt;30,H5,IF(H16=30,H5,H16/30*H5))</f>
        <v>9.333333333333334</v>
      </c>
      <c r="I18" s="69">
        <v>9.33</v>
      </c>
      <c r="J18" s="120">
        <f>H18/$H$5</f>
        <v>1.1666666666666667</v>
      </c>
      <c r="K18" s="121">
        <f>I18/$H$5</f>
        <v>1.16625</v>
      </c>
      <c r="L18" s="119">
        <f>IF(L16&lt;30,H5,IF(L16=30,H5,L16/30*H5))</f>
        <v>20</v>
      </c>
      <c r="M18" s="69">
        <v>21</v>
      </c>
      <c r="N18" s="120">
        <f>L18/$H$5</f>
        <v>2.5</v>
      </c>
      <c r="O18" s="121">
        <f>M18/$H$5</f>
        <v>2.625</v>
      </c>
      <c r="P18" s="119">
        <f>IF(P16&lt;30,H5,IF(P16=30,H5,P16/30*H5))</f>
        <v>20</v>
      </c>
      <c r="Q18" s="69">
        <v>21</v>
      </c>
      <c r="R18" s="120">
        <f>P18/$H$5</f>
        <v>2.5</v>
      </c>
      <c r="S18" s="121">
        <f>Q18/$H$5</f>
        <v>2.625</v>
      </c>
      <c r="T18" s="119">
        <f>IF(T16&lt;30,H5,IF(T16=30,H5,T16/30*H5))</f>
        <v>20</v>
      </c>
      <c r="U18" s="69">
        <v>21</v>
      </c>
      <c r="V18" s="120">
        <f>T18/$H$5</f>
        <v>2.5</v>
      </c>
      <c r="W18" s="121">
        <f>U18/$H$5</f>
        <v>2.625</v>
      </c>
      <c r="X18" s="119">
        <f>IF(X16&lt;30,H5,IF(X16=30,H5,X16/30*H5))</f>
        <v>20</v>
      </c>
      <c r="Y18" s="69">
        <v>20.5</v>
      </c>
      <c r="Z18" s="120">
        <f>X18/$H$5</f>
        <v>2.5</v>
      </c>
      <c r="AA18" s="121">
        <f>Y18/$H$5</f>
        <v>2.5625</v>
      </c>
      <c r="AB18" s="119">
        <f>IF(AB16&lt;30,H5,IF(AB16=30,H5,AB16/30*H5))</f>
        <v>20</v>
      </c>
      <c r="AC18" s="69">
        <v>20.5</v>
      </c>
      <c r="AD18" s="120">
        <f>AB18/$H$5</f>
        <v>2.5</v>
      </c>
      <c r="AE18" s="121">
        <f>AC18/$H$5</f>
        <v>2.5625</v>
      </c>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c r="IR18" s="96"/>
      <c r="IS18" s="96"/>
      <c r="IT18" s="96"/>
      <c r="IU18" s="96"/>
      <c r="IV18" s="96"/>
    </row>
    <row r="19" spans="1:256" s="123" customFormat="1" ht="15">
      <c r="A19" s="96"/>
      <c r="B19" s="214"/>
      <c r="C19" s="118" t="s">
        <v>13</v>
      </c>
      <c r="D19" s="119">
        <f>IF(D16&lt;250,H6,IF(D16=250,H6,D16/250*H6))</f>
        <v>8</v>
      </c>
      <c r="E19" s="69">
        <v>20</v>
      </c>
      <c r="F19" s="120">
        <f>D19/$H$6</f>
        <v>1</v>
      </c>
      <c r="G19" s="121">
        <f>E19/$H$6</f>
        <v>2.5</v>
      </c>
      <c r="H19" s="119">
        <f>IF(H16&lt;250,H6,IF(H16=250,H6,H16/250*H6))</f>
        <v>8</v>
      </c>
      <c r="I19" s="69">
        <v>8</v>
      </c>
      <c r="J19" s="120">
        <f>H19/$H$6</f>
        <v>1</v>
      </c>
      <c r="K19" s="121">
        <f>I19/$H$6</f>
        <v>1</v>
      </c>
      <c r="L19" s="119">
        <f>IF(L16&lt;250,H6,IF(L16=250,H6,L16/250*H6))</f>
        <v>8</v>
      </c>
      <c r="M19" s="69">
        <v>8</v>
      </c>
      <c r="N19" s="120">
        <f>L19/$H$6</f>
        <v>1</v>
      </c>
      <c r="O19" s="121">
        <f>M19/$H$6</f>
        <v>1</v>
      </c>
      <c r="P19" s="119">
        <f>IF(P16&lt;250,H6,IF(P16=250,H6,P16/250*H6))</f>
        <v>8</v>
      </c>
      <c r="Q19" s="69">
        <v>8</v>
      </c>
      <c r="R19" s="120">
        <f>P19/$H$6</f>
        <v>1</v>
      </c>
      <c r="S19" s="121">
        <f>Q19/$H$6</f>
        <v>1</v>
      </c>
      <c r="T19" s="119">
        <f>IF(T16&lt;250,H6,IF(T16=250,H6,T16/250*H6))</f>
        <v>8</v>
      </c>
      <c r="U19" s="69">
        <v>8</v>
      </c>
      <c r="V19" s="120">
        <f>T19/$H$6</f>
        <v>1</v>
      </c>
      <c r="W19" s="121">
        <f>U19/$H$6</f>
        <v>1</v>
      </c>
      <c r="X19" s="119">
        <f>IF(X16&lt;250,H6,IF(X16=250,H6,X16/250*H6))</f>
        <v>8</v>
      </c>
      <c r="Y19" s="69">
        <v>8</v>
      </c>
      <c r="Z19" s="120">
        <f>X19/$H$6</f>
        <v>1</v>
      </c>
      <c r="AA19" s="121">
        <f>Y19/$H$6</f>
        <v>1</v>
      </c>
      <c r="AB19" s="119">
        <f>IF(AB16&lt;250,H6,IF(AB16=250,H6,AB16/250*H6))</f>
        <v>8</v>
      </c>
      <c r="AC19" s="69">
        <v>8</v>
      </c>
      <c r="AD19" s="120">
        <f>AB19/$H$6</f>
        <v>1</v>
      </c>
      <c r="AE19" s="121">
        <f>AC19/$H$6</f>
        <v>1</v>
      </c>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row>
    <row r="20" spans="1:256" s="123" customFormat="1" ht="29.25" customHeight="1">
      <c r="A20" s="96"/>
      <c r="B20" s="214" t="s">
        <v>15</v>
      </c>
      <c r="C20" s="117" t="s">
        <v>10</v>
      </c>
      <c r="D20" s="211">
        <v>75</v>
      </c>
      <c r="E20" s="212"/>
      <c r="F20" s="212"/>
      <c r="G20" s="213"/>
      <c r="H20" s="211">
        <v>75</v>
      </c>
      <c r="I20" s="212"/>
      <c r="J20" s="212"/>
      <c r="K20" s="213"/>
      <c r="L20" s="211">
        <v>75</v>
      </c>
      <c r="M20" s="212"/>
      <c r="N20" s="212"/>
      <c r="O20" s="213"/>
      <c r="P20" s="211">
        <v>75</v>
      </c>
      <c r="Q20" s="212"/>
      <c r="R20" s="212"/>
      <c r="S20" s="213"/>
      <c r="T20" s="211">
        <v>75</v>
      </c>
      <c r="U20" s="212"/>
      <c r="V20" s="212"/>
      <c r="W20" s="213"/>
      <c r="X20" s="211">
        <v>75</v>
      </c>
      <c r="Y20" s="212"/>
      <c r="Z20" s="212"/>
      <c r="AA20" s="213"/>
      <c r="AB20" s="211">
        <v>75</v>
      </c>
      <c r="AC20" s="212"/>
      <c r="AD20" s="212"/>
      <c r="AE20" s="213"/>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c r="IR20" s="96"/>
      <c r="IS20" s="96"/>
      <c r="IT20" s="96"/>
      <c r="IU20" s="96"/>
      <c r="IV20" s="96"/>
    </row>
    <row r="21" spans="1:256" s="124" customFormat="1" ht="14.25" customHeight="1">
      <c r="A21" s="96"/>
      <c r="B21" s="214"/>
      <c r="C21" s="118" t="s">
        <v>11</v>
      </c>
      <c r="D21" s="119">
        <f>IF(D9&gt;=DATEVALUE("7/1/2024"),IF(D20&lt;15,H4,IF(D20=15,H4,D20/15*H4)),IF(D20&lt;20,H4,IF(D20=20,H4,D20/20*H4)))</f>
        <v>28.125</v>
      </c>
      <c r="E21" s="69">
        <v>28.13</v>
      </c>
      <c r="F21" s="120">
        <f>D21/$H$4</f>
        <v>3.75</v>
      </c>
      <c r="G21" s="121">
        <f>E21/$H$4</f>
        <v>3.7506666666666666</v>
      </c>
      <c r="H21" s="119">
        <f>IF(H9&gt;=DATEVALUE("7/1/2024"),IF(H20&lt;15,H4,IF(H20=15,H4,H20/15*H4)),IF(H20&lt;20,H4,IF(H20=20,H4,H20/20*H4)))</f>
        <v>37.5</v>
      </c>
      <c r="I21" s="69">
        <v>29</v>
      </c>
      <c r="J21" s="120">
        <f>H21/$H$4</f>
        <v>5</v>
      </c>
      <c r="K21" s="121">
        <f>I21/$H$4</f>
        <v>3.8666666666666667</v>
      </c>
      <c r="L21" s="119">
        <f>IF(L9&gt;=DATEVALUE("7/1/2024"),IF(L20&lt;15,H4,IF(L20=15,H4,L20/15*H4)),IF(L20&lt;20,H4,IF(L20=20,H4,L20/20*H4)))</f>
        <v>37.5</v>
      </c>
      <c r="M21" s="69">
        <v>29</v>
      </c>
      <c r="N21" s="120">
        <f>L21/$H$4</f>
        <v>5</v>
      </c>
      <c r="O21" s="121">
        <f>M21/$H$4</f>
        <v>3.8666666666666667</v>
      </c>
      <c r="P21" s="119">
        <f>IF(P9&gt;=DATEVALUE("7/1/2024"),IF(P20&lt;15,H4,IF(P20=15,H4,P20/15*H4)),IF(P20&lt;20,H4,IF(P20=20,H4,P20/20*H4)))</f>
        <v>37.5</v>
      </c>
      <c r="Q21" s="69">
        <v>39</v>
      </c>
      <c r="R21" s="120">
        <f>P21/$H$4</f>
        <v>5</v>
      </c>
      <c r="S21" s="121">
        <f>Q21/$H$4</f>
        <v>5.2</v>
      </c>
      <c r="T21" s="119">
        <f>IF(T9&gt;=DATEVALUE("7/1/2024"),IF(T20&lt;15,H4,IF(T20=15,H4,T20/15*H4)),IF(T20&lt;20,H4,IF(T20=20,H4,T20/20*H4)))</f>
        <v>37.5</v>
      </c>
      <c r="U21" s="69">
        <v>39</v>
      </c>
      <c r="V21" s="120">
        <f>T21/$H$4</f>
        <v>5</v>
      </c>
      <c r="W21" s="121">
        <f>U21/$H$4</f>
        <v>5.2</v>
      </c>
      <c r="X21" s="119">
        <f>IF(X9&gt;=DATEVALUE("7/1/2024"),IF(X20&lt;15,H4,IF(X20=15,H4,X20/15*H4)),IF(X20&lt;20,H4,IF(X20=20,H4,X20/20*H4)))</f>
        <v>37.5</v>
      </c>
      <c r="Y21" s="69">
        <v>28.8</v>
      </c>
      <c r="Z21" s="120">
        <f>X21/$H$4</f>
        <v>5</v>
      </c>
      <c r="AA21" s="121">
        <f>Y21/$H$4</f>
        <v>3.8400000000000003</v>
      </c>
      <c r="AB21" s="119">
        <f>IF(AB9&gt;=DATEVALUE("7/1/2024"),IF(AB20&lt;15,H4,IF(AB20=15,H4,AB20/15*H4)),IF(AB20&lt;20,H4,IF(AB20=20,H4,AB20/20*H4)))</f>
        <v>37.5</v>
      </c>
      <c r="AC21" s="69">
        <v>38</v>
      </c>
      <c r="AD21" s="120">
        <f>AB21/$H$4</f>
        <v>5</v>
      </c>
      <c r="AE21" s="121">
        <f>AC21/$H$4</f>
        <v>5.066666666666666</v>
      </c>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c r="IS21" s="96"/>
      <c r="IT21" s="96"/>
      <c r="IU21" s="96"/>
      <c r="IV21" s="96"/>
    </row>
    <row r="22" spans="1:256" s="124" customFormat="1" ht="15">
      <c r="A22" s="96"/>
      <c r="B22" s="214"/>
      <c r="C22" s="118" t="s">
        <v>12</v>
      </c>
      <c r="D22" s="119">
        <f>IF(D20&lt;40,H5,IF(D20=40,H5,D20/40*H5))</f>
        <v>15</v>
      </c>
      <c r="E22" s="69">
        <v>15</v>
      </c>
      <c r="F22" s="120">
        <f>D22/$H$5</f>
        <v>1.875</v>
      </c>
      <c r="G22" s="121">
        <f>E22/$H$5</f>
        <v>1.875</v>
      </c>
      <c r="H22" s="119">
        <f>IF(H20&lt;40,H5,IF(H20=40,H5,H20/40*H5))</f>
        <v>15</v>
      </c>
      <c r="I22" s="69">
        <v>15.25</v>
      </c>
      <c r="J22" s="120">
        <f>H22/$H$5</f>
        <v>1.875</v>
      </c>
      <c r="K22" s="121">
        <f>I22/$H$5</f>
        <v>1.90625</v>
      </c>
      <c r="L22" s="119">
        <f>IF(L20&lt;40,H5,IF(L20=40,H5,L20/40*H5))</f>
        <v>15</v>
      </c>
      <c r="M22" s="69">
        <v>16</v>
      </c>
      <c r="N22" s="120">
        <f>L22/$H$5</f>
        <v>1.875</v>
      </c>
      <c r="O22" s="121">
        <f>M22/$H$5</f>
        <v>2</v>
      </c>
      <c r="P22" s="119">
        <f>IF(P20&lt;40,H5,IF(P20=40,H5,P20/40*H5))</f>
        <v>15</v>
      </c>
      <c r="Q22" s="69">
        <v>15.5</v>
      </c>
      <c r="R22" s="120">
        <f>P22/$H$5</f>
        <v>1.875</v>
      </c>
      <c r="S22" s="121">
        <f>Q22/$H$5</f>
        <v>1.9375</v>
      </c>
      <c r="T22" s="119">
        <f>IF(T20&lt;40,H5,IF(T20=40,H5,T20/40*H5))</f>
        <v>15</v>
      </c>
      <c r="U22" s="69">
        <v>15</v>
      </c>
      <c r="V22" s="120">
        <f>T22/$H$5</f>
        <v>1.875</v>
      </c>
      <c r="W22" s="121">
        <f>U22/$H$5</f>
        <v>1.875</v>
      </c>
      <c r="X22" s="119">
        <f>IF(X20&lt;40,H5,IF(X20=40,H5,X20/40*H5))</f>
        <v>15</v>
      </c>
      <c r="Y22" s="69">
        <v>15.5</v>
      </c>
      <c r="Z22" s="120">
        <f>X22/$H$5</f>
        <v>1.875</v>
      </c>
      <c r="AA22" s="121">
        <f>Y22/$H$5</f>
        <v>1.9375</v>
      </c>
      <c r="AB22" s="119">
        <f>IF(AB20&lt;40,H5,IF(AB20=40,H5,AB20/40*H5))</f>
        <v>15</v>
      </c>
      <c r="AC22" s="69">
        <v>15.5</v>
      </c>
      <c r="AD22" s="120">
        <f>AB22/$H$5</f>
        <v>1.875</v>
      </c>
      <c r="AE22" s="121">
        <f>AC22/$H$5</f>
        <v>1.9375</v>
      </c>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c r="IR22" s="96"/>
      <c r="IS22" s="96"/>
      <c r="IT22" s="96"/>
      <c r="IU22" s="96"/>
      <c r="IV22" s="96"/>
    </row>
    <row r="23" spans="1:256" s="124" customFormat="1" ht="15.75" thickBot="1">
      <c r="A23" s="96"/>
      <c r="B23" s="215"/>
      <c r="C23" s="118" t="s">
        <v>13</v>
      </c>
      <c r="D23" s="125">
        <f>IF(D20&lt;250,H6,IF(D20=250,H6,D20/250*H6))</f>
        <v>8</v>
      </c>
      <c r="E23" s="70">
        <v>8</v>
      </c>
      <c r="F23" s="126">
        <f>D23/$H$6</f>
        <v>1</v>
      </c>
      <c r="G23" s="127">
        <f>E23/$H$6</f>
        <v>1</v>
      </c>
      <c r="H23" s="125">
        <f>IF(H20&lt;250,H6,IF(H20=250,H6,H20/250*H6))</f>
        <v>8</v>
      </c>
      <c r="I23" s="71">
        <v>8</v>
      </c>
      <c r="J23" s="126">
        <f>H23/$H$6</f>
        <v>1</v>
      </c>
      <c r="K23" s="127">
        <f>I23/$H$6</f>
        <v>1</v>
      </c>
      <c r="L23" s="125">
        <f>IF(L20&lt;250,H6,IF(L20=250,H6,L20/250*H6))</f>
        <v>8</v>
      </c>
      <c r="M23" s="71">
        <v>8</v>
      </c>
      <c r="N23" s="126">
        <f>L23/$H$6</f>
        <v>1</v>
      </c>
      <c r="O23" s="127">
        <f>M23/$H$6</f>
        <v>1</v>
      </c>
      <c r="P23" s="125">
        <f>IF(P20&lt;250,H6,IF(P20=250,H6,P20/250*H6))</f>
        <v>8</v>
      </c>
      <c r="Q23" s="71">
        <v>8</v>
      </c>
      <c r="R23" s="126">
        <f>P23/$H$6</f>
        <v>1</v>
      </c>
      <c r="S23" s="127">
        <f>Q23/$H$6</f>
        <v>1</v>
      </c>
      <c r="T23" s="125">
        <f>IF(T20&lt;250,H6,IF(T20=250,H6,T20/250*H6))</f>
        <v>8</v>
      </c>
      <c r="U23" s="71">
        <v>8</v>
      </c>
      <c r="V23" s="126">
        <f>T23/$H$6</f>
        <v>1</v>
      </c>
      <c r="W23" s="127">
        <f>U23/$H$6</f>
        <v>1</v>
      </c>
      <c r="X23" s="125">
        <f>IF(X20&lt;250,H6,IF(X20=250,H6,X20/250*H6))</f>
        <v>8</v>
      </c>
      <c r="Y23" s="71">
        <v>8</v>
      </c>
      <c r="Z23" s="126">
        <f>X23/$H$6</f>
        <v>1</v>
      </c>
      <c r="AA23" s="127">
        <f>Y23/$H$6</f>
        <v>1</v>
      </c>
      <c r="AB23" s="125">
        <f>IF(AB20&lt;250,H6,IF(AB20=250,H6,AB20/250*H6))</f>
        <v>8</v>
      </c>
      <c r="AC23" s="71">
        <v>8</v>
      </c>
      <c r="AD23" s="126">
        <f>AB23/$H$6</f>
        <v>1</v>
      </c>
      <c r="AE23" s="127">
        <f>AC23/$H$6</f>
        <v>1</v>
      </c>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c r="IR23" s="96"/>
      <c r="IS23" s="96"/>
      <c r="IT23" s="96"/>
      <c r="IU23" s="96"/>
      <c r="IV23" s="96"/>
    </row>
    <row r="24" spans="1:256" s="124" customFormat="1" ht="15.75" thickBot="1">
      <c r="A24" s="96"/>
      <c r="B24" s="128"/>
      <c r="C24" s="129"/>
      <c r="D24" s="130"/>
      <c r="E24" s="130"/>
      <c r="F24" s="130"/>
      <c r="G24" s="130"/>
      <c r="H24" s="130"/>
      <c r="I24" s="130"/>
      <c r="J24" s="130"/>
      <c r="K24" s="130"/>
      <c r="L24" s="130"/>
      <c r="M24" s="96"/>
      <c r="N24" s="96"/>
      <c r="O24" s="96"/>
      <c r="P24" s="130"/>
      <c r="Q24" s="96"/>
      <c r="R24" s="96"/>
      <c r="S24" s="96"/>
      <c r="T24" s="130"/>
      <c r="U24" s="96"/>
      <c r="V24" s="96"/>
      <c r="W24" s="96"/>
      <c r="X24" s="130"/>
      <c r="Y24" s="96"/>
      <c r="Z24" s="96"/>
      <c r="AA24" s="96"/>
      <c r="AB24" s="130"/>
      <c r="AC24" s="96"/>
      <c r="AD24" s="129"/>
      <c r="AE24" s="99"/>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c r="IV24" s="96"/>
    </row>
    <row r="25" spans="2:255" s="131" customFormat="1" ht="15">
      <c r="B25" s="208" t="s">
        <v>16</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10"/>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2"/>
      <c r="IU25" s="132"/>
    </row>
    <row r="26" spans="2:253" s="131" customFormat="1" ht="15">
      <c r="B26" s="206" t="s">
        <v>3</v>
      </c>
      <c r="C26" s="207"/>
      <c r="D26" s="200">
        <f>D9</f>
        <v>45473</v>
      </c>
      <c r="E26" s="200"/>
      <c r="F26" s="200"/>
      <c r="G26" s="200"/>
      <c r="H26" s="200">
        <f>H9</f>
        <v>45474</v>
      </c>
      <c r="I26" s="200"/>
      <c r="J26" s="200"/>
      <c r="K26" s="200"/>
      <c r="L26" s="200">
        <f>L9</f>
        <v>45475</v>
      </c>
      <c r="M26" s="200"/>
      <c r="N26" s="200"/>
      <c r="O26" s="200"/>
      <c r="P26" s="200">
        <f>P9</f>
        <v>45476</v>
      </c>
      <c r="Q26" s="200"/>
      <c r="R26" s="200"/>
      <c r="S26" s="200"/>
      <c r="T26" s="200">
        <f>T9</f>
        <v>45477</v>
      </c>
      <c r="U26" s="200"/>
      <c r="V26" s="200"/>
      <c r="W26" s="200"/>
      <c r="X26" s="200">
        <f>X9</f>
        <v>45478</v>
      </c>
      <c r="Y26" s="200"/>
      <c r="Z26" s="200"/>
      <c r="AA26" s="200"/>
      <c r="AB26" s="200">
        <f>AB9</f>
        <v>45479</v>
      </c>
      <c r="AC26" s="200"/>
      <c r="AD26" s="200"/>
      <c r="AE26" s="201"/>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c r="IS26" s="132"/>
    </row>
    <row r="27" spans="2:256" ht="15" customHeight="1">
      <c r="B27" s="206"/>
      <c r="C27" s="207"/>
      <c r="D27" s="200" t="str">
        <f>D10</f>
        <v>Hours</v>
      </c>
      <c r="E27" s="200"/>
      <c r="F27" s="200"/>
      <c r="G27" s="200"/>
      <c r="H27" s="200" t="str">
        <f>H10</f>
        <v>Hours</v>
      </c>
      <c r="I27" s="200"/>
      <c r="J27" s="200"/>
      <c r="K27" s="200"/>
      <c r="L27" s="200" t="str">
        <f>L10</f>
        <v>Hours</v>
      </c>
      <c r="M27" s="200"/>
      <c r="N27" s="200"/>
      <c r="O27" s="200"/>
      <c r="P27" s="200" t="str">
        <f>P10</f>
        <v>Hours</v>
      </c>
      <c r="Q27" s="200"/>
      <c r="R27" s="200"/>
      <c r="S27" s="200"/>
      <c r="T27" s="200" t="str">
        <f>T10</f>
        <v>Hours</v>
      </c>
      <c r="U27" s="200"/>
      <c r="V27" s="200"/>
      <c r="W27" s="200"/>
      <c r="X27" s="200" t="str">
        <f>X10</f>
        <v>Hours</v>
      </c>
      <c r="Y27" s="200"/>
      <c r="Z27" s="200"/>
      <c r="AA27" s="200"/>
      <c r="AB27" s="200" t="str">
        <f>AB10</f>
        <v>Hours</v>
      </c>
      <c r="AC27" s="200"/>
      <c r="AD27" s="200"/>
      <c r="AE27" s="201"/>
      <c r="IU27" s="95"/>
      <c r="IV27" s="95"/>
    </row>
    <row r="28" spans="2:31" s="96" customFormat="1" ht="15" customHeight="1">
      <c r="B28" s="202" t="s">
        <v>17</v>
      </c>
      <c r="C28" s="203"/>
      <c r="D28" s="204">
        <f>MAX(D12,D16,D20)</f>
        <v>75</v>
      </c>
      <c r="E28" s="204"/>
      <c r="F28" s="204"/>
      <c r="G28" s="204"/>
      <c r="H28" s="204">
        <f>MAX(H12,H16,H20)</f>
        <v>75</v>
      </c>
      <c r="I28" s="204"/>
      <c r="J28" s="204"/>
      <c r="K28" s="204"/>
      <c r="L28" s="204">
        <f>MAX(L12,L16,L20)</f>
        <v>75</v>
      </c>
      <c r="M28" s="204"/>
      <c r="N28" s="204"/>
      <c r="O28" s="204"/>
      <c r="P28" s="204">
        <f>MAX(P12,P16,P20)</f>
        <v>75</v>
      </c>
      <c r="Q28" s="204"/>
      <c r="R28" s="204"/>
      <c r="S28" s="204"/>
      <c r="T28" s="204">
        <f>MAX(T12,T16,T20)</f>
        <v>75</v>
      </c>
      <c r="U28" s="204"/>
      <c r="V28" s="204"/>
      <c r="W28" s="204"/>
      <c r="X28" s="204">
        <f>MAX(X12,X16,X20)</f>
        <v>75</v>
      </c>
      <c r="Y28" s="204"/>
      <c r="Z28" s="204"/>
      <c r="AA28" s="204"/>
      <c r="AB28" s="204">
        <f>MAX(AB12,AB16,AB20)</f>
        <v>75</v>
      </c>
      <c r="AC28" s="204"/>
      <c r="AD28" s="204"/>
      <c r="AE28" s="205"/>
    </row>
    <row r="29" spans="2:31" s="96" customFormat="1" ht="15" customHeight="1">
      <c r="B29" s="197" t="s">
        <v>72</v>
      </c>
      <c r="C29" s="198"/>
      <c r="D29" s="181"/>
      <c r="E29" s="181"/>
      <c r="F29" s="192">
        <v>34</v>
      </c>
      <c r="G29" s="193"/>
      <c r="H29" s="181"/>
      <c r="I29" s="181"/>
      <c r="J29" s="192">
        <v>10</v>
      </c>
      <c r="K29" s="193"/>
      <c r="L29" s="181"/>
      <c r="M29" s="181"/>
      <c r="N29" s="192">
        <v>1</v>
      </c>
      <c r="O29" s="193"/>
      <c r="P29" s="181"/>
      <c r="Q29" s="181"/>
      <c r="R29" s="192">
        <v>1</v>
      </c>
      <c r="S29" s="193"/>
      <c r="T29" s="181"/>
      <c r="U29" s="181"/>
      <c r="V29" s="192">
        <v>1</v>
      </c>
      <c r="W29" s="193"/>
      <c r="X29" s="181"/>
      <c r="Y29" s="181"/>
      <c r="Z29" s="192">
        <v>1</v>
      </c>
      <c r="AA29" s="193"/>
      <c r="AB29" s="181"/>
      <c r="AC29" s="181"/>
      <c r="AD29" s="192">
        <v>9</v>
      </c>
      <c r="AE29" s="194"/>
    </row>
    <row r="30" spans="1:254" s="124" customFormat="1" ht="15" customHeight="1">
      <c r="A30" s="96"/>
      <c r="B30" s="195" t="s">
        <v>18</v>
      </c>
      <c r="C30" s="196"/>
      <c r="D30" s="181">
        <f>D28*3.2</f>
        <v>240</v>
      </c>
      <c r="E30" s="181"/>
      <c r="F30" s="179">
        <f>SUM(E13:E15,E17:E19,E21:E23,F29)</f>
        <v>215.21999999999997</v>
      </c>
      <c r="G30" s="180"/>
      <c r="H30" s="181">
        <f>H28*3.2</f>
        <v>240</v>
      </c>
      <c r="I30" s="181"/>
      <c r="J30" s="179">
        <f>SUM(I13:I15,I17:I19,I21:I23,J29)</f>
        <v>184.69</v>
      </c>
      <c r="K30" s="180"/>
      <c r="L30" s="181">
        <f>L28*3.2</f>
        <v>240</v>
      </c>
      <c r="M30" s="181"/>
      <c r="N30" s="179">
        <f>SUM(M13:M15,M17:M19,M21:M23,N29)</f>
        <v>226</v>
      </c>
      <c r="O30" s="180"/>
      <c r="P30" s="181">
        <f>P28*3.2</f>
        <v>240</v>
      </c>
      <c r="Q30" s="181"/>
      <c r="R30" s="179">
        <f>SUM(Q13:Q15,Q17:Q19,Q21:Q23,R29)</f>
        <v>236.5</v>
      </c>
      <c r="S30" s="180"/>
      <c r="T30" s="181">
        <f>T28*3.2</f>
        <v>240</v>
      </c>
      <c r="U30" s="181"/>
      <c r="V30" s="179">
        <f>SUM(U13:U15,U17:U19,U21:U23,V29)</f>
        <v>235</v>
      </c>
      <c r="W30" s="180"/>
      <c r="X30" s="181">
        <f>X28*3.2</f>
        <v>240</v>
      </c>
      <c r="Y30" s="181"/>
      <c r="Z30" s="179">
        <f>SUM(Y13:Y15,Y17:Y19,Y21:Y23,Z29)</f>
        <v>211.05</v>
      </c>
      <c r="AA30" s="180"/>
      <c r="AB30" s="181">
        <f>AB28*3.2</f>
        <v>240</v>
      </c>
      <c r="AC30" s="181"/>
      <c r="AD30" s="179">
        <f>SUM(AC13:AC15,AC17:AC19,AC21:AC23,AD29)</f>
        <v>240.5</v>
      </c>
      <c r="AE30" s="199"/>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c r="IO30" s="96"/>
      <c r="IP30" s="96"/>
      <c r="IQ30" s="96"/>
      <c r="IR30" s="96"/>
      <c r="IS30" s="96"/>
      <c r="IT30" s="96"/>
    </row>
    <row r="31" spans="2:256" ht="15.75" customHeight="1" thickBot="1">
      <c r="B31" s="190" t="s">
        <v>16</v>
      </c>
      <c r="C31" s="191"/>
      <c r="D31" s="189">
        <f>D30/D28</f>
        <v>3.2</v>
      </c>
      <c r="E31" s="189"/>
      <c r="F31" s="182">
        <f>F30/D28</f>
        <v>2.8695999999999997</v>
      </c>
      <c r="G31" s="182"/>
      <c r="H31" s="189">
        <f>H30/H28</f>
        <v>3.2</v>
      </c>
      <c r="I31" s="189"/>
      <c r="J31" s="182">
        <f>J30/H28</f>
        <v>2.4625333333333335</v>
      </c>
      <c r="K31" s="182"/>
      <c r="L31" s="189">
        <f>L30/L28</f>
        <v>3.2</v>
      </c>
      <c r="M31" s="189"/>
      <c r="N31" s="182">
        <f>N30/L28</f>
        <v>3.013333333333333</v>
      </c>
      <c r="O31" s="182"/>
      <c r="P31" s="189">
        <f>P30/P28</f>
        <v>3.2</v>
      </c>
      <c r="Q31" s="189"/>
      <c r="R31" s="182">
        <f>R30/P28</f>
        <v>3.1533333333333333</v>
      </c>
      <c r="S31" s="182"/>
      <c r="T31" s="189">
        <f>T30/T28</f>
        <v>3.2</v>
      </c>
      <c r="U31" s="189"/>
      <c r="V31" s="182">
        <f>V30/T28</f>
        <v>3.1333333333333333</v>
      </c>
      <c r="W31" s="182"/>
      <c r="X31" s="189">
        <f>X30/X28</f>
        <v>3.2</v>
      </c>
      <c r="Y31" s="189"/>
      <c r="Z31" s="182">
        <f>Z30/X28</f>
        <v>2.814</v>
      </c>
      <c r="AA31" s="182"/>
      <c r="AB31" s="189">
        <f>AB30/AB28</f>
        <v>3.2</v>
      </c>
      <c r="AC31" s="189"/>
      <c r="AD31" s="182">
        <f>AD30/AB28</f>
        <v>3.2066666666666666</v>
      </c>
      <c r="AE31" s="183"/>
      <c r="IU31" s="95"/>
      <c r="IV31" s="95"/>
    </row>
    <row r="32" spans="2:256" ht="15.75" customHeight="1" thickBot="1">
      <c r="B32" s="103"/>
      <c r="C32" s="104"/>
      <c r="D32" s="133"/>
      <c r="E32" s="133"/>
      <c r="F32" s="133"/>
      <c r="G32" s="133"/>
      <c r="H32" s="133"/>
      <c r="I32" s="133"/>
      <c r="J32" s="133"/>
      <c r="K32" s="133"/>
      <c r="L32" s="133"/>
      <c r="M32" s="133"/>
      <c r="N32" s="96"/>
      <c r="O32" s="96"/>
      <c r="P32" s="133"/>
      <c r="Q32" s="133"/>
      <c r="R32" s="133"/>
      <c r="S32" s="133"/>
      <c r="T32" s="133"/>
      <c r="U32" s="133"/>
      <c r="V32" s="133"/>
      <c r="W32" s="133"/>
      <c r="X32" s="133"/>
      <c r="Y32" s="133"/>
      <c r="Z32" s="133"/>
      <c r="AA32" s="133"/>
      <c r="AB32" s="133"/>
      <c r="AC32" s="133"/>
      <c r="AD32" s="133"/>
      <c r="AE32" s="134"/>
      <c r="IU32" s="95"/>
      <c r="IV32" s="95"/>
    </row>
    <row r="33" spans="2:31" ht="15.75" thickBot="1">
      <c r="B33" s="184" t="s">
        <v>73</v>
      </c>
      <c r="C33" s="185"/>
      <c r="D33" s="186">
        <f>AVERAGE(F31,J31,N31,R31,V31,Z31,AD31)</f>
        <v>2.9503999999999997</v>
      </c>
      <c r="E33" s="187"/>
      <c r="F33" s="187"/>
      <c r="G33" s="188"/>
      <c r="AE33" s="99"/>
    </row>
    <row r="34" spans="2:31" ht="15.75" thickBot="1">
      <c r="B34" s="184" t="s">
        <v>59</v>
      </c>
      <c r="C34" s="185"/>
      <c r="D34" s="186" t="e">
        <f>AVERAGE(F31,J31,N31,R31,V31,Z31,AD31,'Week 2'!F31:G31,'Week 2'!J31:K31,'Week 3'!N31:O31,'Week 3'!F31:G31,'Week 3'!J31:K31,'Week 3'!N31:O31,'Week 3'!R31:S31,'Week 3'!V31:W31,'Week 3'!Z31:AA31,'Week 3'!AD31:AE31,'Week 2'!R31:S31,'Week 2'!V31:W31,'Week 2'!Z31:AA31,'Week 2'!AD31:AE31)</f>
        <v>#DIV/0!</v>
      </c>
      <c r="E34" s="187"/>
      <c r="F34" s="187"/>
      <c r="G34" s="188"/>
      <c r="H34" s="135"/>
      <c r="I34" s="135"/>
      <c r="J34" s="135"/>
      <c r="K34" s="135"/>
      <c r="L34" s="135"/>
      <c r="M34" s="135"/>
      <c r="N34" s="135"/>
      <c r="O34" s="135"/>
      <c r="P34" s="135"/>
      <c r="Q34" s="135"/>
      <c r="R34" s="135"/>
      <c r="S34" s="135"/>
      <c r="T34" s="135"/>
      <c r="U34" s="135"/>
      <c r="V34" s="135"/>
      <c r="W34" s="135"/>
      <c r="X34" s="135"/>
      <c r="Y34" s="135"/>
      <c r="Z34" s="135"/>
      <c r="AA34" s="135"/>
      <c r="AB34" s="135"/>
      <c r="AC34" s="135"/>
      <c r="AD34" s="136"/>
      <c r="AE34" s="137"/>
    </row>
  </sheetData>
  <sheetProtection sheet="1" selectLockedCells="1"/>
  <mergeCells count="127">
    <mergeCell ref="B2:AE2"/>
    <mergeCell ref="B3:D3"/>
    <mergeCell ref="E3:H3"/>
    <mergeCell ref="B4:G4"/>
    <mergeCell ref="R4:AA4"/>
    <mergeCell ref="B5:G5"/>
    <mergeCell ref="B6:G6"/>
    <mergeCell ref="B8:AE8"/>
    <mergeCell ref="D9:G9"/>
    <mergeCell ref="H9:K9"/>
    <mergeCell ref="L9:O9"/>
    <mergeCell ref="P9:S9"/>
    <mergeCell ref="T9:W9"/>
    <mergeCell ref="X9:AA9"/>
    <mergeCell ref="AB9:AE9"/>
    <mergeCell ref="AB10:AC10"/>
    <mergeCell ref="AD10:AE10"/>
    <mergeCell ref="B12:B15"/>
    <mergeCell ref="D12:G12"/>
    <mergeCell ref="H12:K12"/>
    <mergeCell ref="L12:O12"/>
    <mergeCell ref="P12:S12"/>
    <mergeCell ref="T12:W12"/>
    <mergeCell ref="X12:AA12"/>
    <mergeCell ref="AB12:AE12"/>
    <mergeCell ref="P10:Q10"/>
    <mergeCell ref="R10:S10"/>
    <mergeCell ref="T10:U10"/>
    <mergeCell ref="V10:W10"/>
    <mergeCell ref="X10:Y10"/>
    <mergeCell ref="Z10:AA10"/>
    <mergeCell ref="D10:E10"/>
    <mergeCell ref="F10:G10"/>
    <mergeCell ref="H10:I10"/>
    <mergeCell ref="J10:K10"/>
    <mergeCell ref="L10:M10"/>
    <mergeCell ref="N10:O10"/>
    <mergeCell ref="X16:AA16"/>
    <mergeCell ref="AB16:AE16"/>
    <mergeCell ref="B20:B23"/>
    <mergeCell ref="D20:G20"/>
    <mergeCell ref="H20:K20"/>
    <mergeCell ref="L20:O20"/>
    <mergeCell ref="P20:S20"/>
    <mergeCell ref="T20:W20"/>
    <mergeCell ref="X20:AA20"/>
    <mergeCell ref="AB20:AE20"/>
    <mergeCell ref="B16:B19"/>
    <mergeCell ref="D16:G16"/>
    <mergeCell ref="H16:K16"/>
    <mergeCell ref="L16:O16"/>
    <mergeCell ref="P16:S16"/>
    <mergeCell ref="T16:W16"/>
    <mergeCell ref="B25:AE25"/>
    <mergeCell ref="B26:C26"/>
    <mergeCell ref="D26:G26"/>
    <mergeCell ref="H26:K26"/>
    <mergeCell ref="L26:O26"/>
    <mergeCell ref="P26:S26"/>
    <mergeCell ref="T26:W26"/>
    <mergeCell ref="X26:AA26"/>
    <mergeCell ref="AB26:AE26"/>
    <mergeCell ref="AD30:AE30"/>
    <mergeCell ref="X27:AA27"/>
    <mergeCell ref="AB27:AE27"/>
    <mergeCell ref="B28:C28"/>
    <mergeCell ref="D28:G28"/>
    <mergeCell ref="H28:K28"/>
    <mergeCell ref="L28:O28"/>
    <mergeCell ref="P28:S28"/>
    <mergeCell ref="T28:W28"/>
    <mergeCell ref="X28:AA28"/>
    <mergeCell ref="AB28:AE28"/>
    <mergeCell ref="B27:C27"/>
    <mergeCell ref="D27:G27"/>
    <mergeCell ref="H27:K27"/>
    <mergeCell ref="L27:O27"/>
    <mergeCell ref="P27:S27"/>
    <mergeCell ref="T27:W27"/>
    <mergeCell ref="P30:Q30"/>
    <mergeCell ref="Z29:AA29"/>
    <mergeCell ref="AB29:AC29"/>
    <mergeCell ref="AD29:AE29"/>
    <mergeCell ref="B30:C30"/>
    <mergeCell ref="D30:E30"/>
    <mergeCell ref="F30:G30"/>
    <mergeCell ref="H30:I30"/>
    <mergeCell ref="J30:K30"/>
    <mergeCell ref="L30:M30"/>
    <mergeCell ref="N30:O30"/>
    <mergeCell ref="N29:O29"/>
    <mergeCell ref="P29:Q29"/>
    <mergeCell ref="R29:S29"/>
    <mergeCell ref="T29:U29"/>
    <mergeCell ref="V29:W29"/>
    <mergeCell ref="X29:Y29"/>
    <mergeCell ref="B29:C29"/>
    <mergeCell ref="D29:E29"/>
    <mergeCell ref="F29:G29"/>
    <mergeCell ref="H29:I29"/>
    <mergeCell ref="J29:K29"/>
    <mergeCell ref="L29:M29"/>
    <mergeCell ref="AB30:AC30"/>
    <mergeCell ref="R30:S30"/>
    <mergeCell ref="T30:U30"/>
    <mergeCell ref="V30:W30"/>
    <mergeCell ref="X30:Y30"/>
    <mergeCell ref="Z30:AA30"/>
    <mergeCell ref="AD31:AE31"/>
    <mergeCell ref="B33:C33"/>
    <mergeCell ref="D33:G33"/>
    <mergeCell ref="B34:C34"/>
    <mergeCell ref="D34:G34"/>
    <mergeCell ref="R31:S31"/>
    <mergeCell ref="T31:U31"/>
    <mergeCell ref="V31:W31"/>
    <mergeCell ref="X31:Y31"/>
    <mergeCell ref="Z31:AA31"/>
    <mergeCell ref="AB31:AC31"/>
    <mergeCell ref="B31:C31"/>
    <mergeCell ref="D31:E31"/>
    <mergeCell ref="F31:G31"/>
    <mergeCell ref="H31:I31"/>
    <mergeCell ref="J31:K31"/>
    <mergeCell ref="L31:M31"/>
    <mergeCell ref="N31:O31"/>
    <mergeCell ref="P31:Q31"/>
  </mergeCells>
  <conditionalFormatting sqref="E13">
    <cfRule type="cellIs" priority="142" dxfId="570" operator="lessThan">
      <formula>$D$13</formula>
    </cfRule>
  </conditionalFormatting>
  <conditionalFormatting sqref="E14">
    <cfRule type="cellIs" priority="141" dxfId="570" operator="lessThan">
      <formula>$D$14</formula>
    </cfRule>
  </conditionalFormatting>
  <conditionalFormatting sqref="E15">
    <cfRule type="cellIs" priority="140" dxfId="570" operator="lessThan">
      <formula>$D$15</formula>
    </cfRule>
  </conditionalFormatting>
  <conditionalFormatting sqref="E17">
    <cfRule type="cellIs" priority="139" dxfId="570" operator="lessThan">
      <formula>$D$17</formula>
    </cfRule>
  </conditionalFormatting>
  <conditionalFormatting sqref="E18">
    <cfRule type="cellIs" priority="138" dxfId="570" operator="lessThan">
      <formula>$D$18</formula>
    </cfRule>
  </conditionalFormatting>
  <conditionalFormatting sqref="E19">
    <cfRule type="cellIs" priority="137" dxfId="570" operator="lessThan">
      <formula>$D$19</formula>
    </cfRule>
  </conditionalFormatting>
  <conditionalFormatting sqref="E21">
    <cfRule type="cellIs" priority="136" dxfId="570" operator="lessThan">
      <formula>$D$21</formula>
    </cfRule>
  </conditionalFormatting>
  <conditionalFormatting sqref="E22">
    <cfRule type="cellIs" priority="135" dxfId="570" operator="lessThan">
      <formula>$D$22</formula>
    </cfRule>
  </conditionalFormatting>
  <conditionalFormatting sqref="E23">
    <cfRule type="cellIs" priority="15" dxfId="570" operator="lessThan">
      <formula>$D$23</formula>
    </cfRule>
  </conditionalFormatting>
  <conditionalFormatting sqref="G13">
    <cfRule type="cellIs" priority="134" dxfId="570" operator="lessThan">
      <formula>$F$13</formula>
    </cfRule>
  </conditionalFormatting>
  <conditionalFormatting sqref="G14">
    <cfRule type="cellIs" priority="133" dxfId="570" operator="lessThan">
      <formula>$F$14</formula>
    </cfRule>
  </conditionalFormatting>
  <conditionalFormatting sqref="G15">
    <cfRule type="cellIs" priority="132" dxfId="570" operator="lessThan">
      <formula>$F$15</formula>
    </cfRule>
  </conditionalFormatting>
  <conditionalFormatting sqref="G19">
    <cfRule type="cellIs" priority="131" dxfId="570" operator="lessThan">
      <formula>$F$19</formula>
    </cfRule>
  </conditionalFormatting>
  <conditionalFormatting sqref="G21">
    <cfRule type="cellIs" priority="130" dxfId="570" operator="lessThan">
      <formula>$F$21</formula>
    </cfRule>
  </conditionalFormatting>
  <conditionalFormatting sqref="G22">
    <cfRule type="cellIs" priority="129" dxfId="570" operator="lessThan">
      <formula>$F$22</formula>
    </cfRule>
  </conditionalFormatting>
  <conditionalFormatting sqref="G23">
    <cfRule type="cellIs" priority="128" dxfId="570" operator="lessThan">
      <formula>$F$23</formula>
    </cfRule>
  </conditionalFormatting>
  <conditionalFormatting sqref="I13">
    <cfRule type="cellIs" priority="127" dxfId="570" operator="lessThan">
      <formula>$H$13</formula>
    </cfRule>
  </conditionalFormatting>
  <conditionalFormatting sqref="I14">
    <cfRule type="cellIs" priority="126" dxfId="570" operator="lessThan">
      <formula>$H$14</formula>
    </cfRule>
  </conditionalFormatting>
  <conditionalFormatting sqref="I15">
    <cfRule type="cellIs" priority="125" dxfId="570" operator="lessThan">
      <formula>$H$15</formula>
    </cfRule>
  </conditionalFormatting>
  <conditionalFormatting sqref="I17">
    <cfRule type="cellIs" priority="124" dxfId="570" operator="lessThan">
      <formula>$H$17</formula>
    </cfRule>
  </conditionalFormatting>
  <conditionalFormatting sqref="I18">
    <cfRule type="cellIs" priority="123" dxfId="570" operator="lessThan">
      <formula>$H$18</formula>
    </cfRule>
  </conditionalFormatting>
  <conditionalFormatting sqref="I19">
    <cfRule type="cellIs" priority="122" dxfId="570" operator="lessThan">
      <formula>$H$19</formula>
    </cfRule>
  </conditionalFormatting>
  <conditionalFormatting sqref="I21">
    <cfRule type="cellIs" priority="121" dxfId="570" operator="lessThan">
      <formula>$H$21</formula>
    </cfRule>
  </conditionalFormatting>
  <conditionalFormatting sqref="I22">
    <cfRule type="cellIs" priority="120" dxfId="570" operator="lessThan">
      <formula>$H$22</formula>
    </cfRule>
  </conditionalFormatting>
  <conditionalFormatting sqref="I23">
    <cfRule type="cellIs" priority="119" dxfId="570" operator="lessThan">
      <formula>$H$23</formula>
    </cfRule>
  </conditionalFormatting>
  <conditionalFormatting sqref="K15">
    <cfRule type="cellIs" priority="118" dxfId="570" operator="lessThan">
      <formula>$J$15</formula>
    </cfRule>
  </conditionalFormatting>
  <conditionalFormatting sqref="K17">
    <cfRule type="cellIs" priority="117" dxfId="570" operator="lessThan">
      <formula>$J$17</formula>
    </cfRule>
  </conditionalFormatting>
  <conditionalFormatting sqref="K21">
    <cfRule type="cellIs" priority="116" dxfId="570" operator="lessThan">
      <formula>$J$21</formula>
    </cfRule>
  </conditionalFormatting>
  <conditionalFormatting sqref="K22">
    <cfRule type="cellIs" priority="115" dxfId="570" operator="lessThan">
      <formula>$J$22</formula>
    </cfRule>
  </conditionalFormatting>
  <conditionalFormatting sqref="K23">
    <cfRule type="cellIs" priority="114" dxfId="570" operator="lessThan">
      <formula>$J$23</formula>
    </cfRule>
  </conditionalFormatting>
  <conditionalFormatting sqref="M13">
    <cfRule type="cellIs" priority="113" dxfId="570" operator="lessThan">
      <formula>$L$13</formula>
    </cfRule>
  </conditionalFormatting>
  <conditionalFormatting sqref="M14">
    <cfRule type="cellIs" priority="112" dxfId="570" operator="lessThan">
      <formula>$L$14</formula>
    </cfRule>
  </conditionalFormatting>
  <conditionalFormatting sqref="M15">
    <cfRule type="cellIs" priority="111" dxfId="570" operator="lessThan">
      <formula>$L$15</formula>
    </cfRule>
  </conditionalFormatting>
  <conditionalFormatting sqref="M17">
    <cfRule type="cellIs" priority="110" dxfId="570" operator="lessThan">
      <formula>$L$17</formula>
    </cfRule>
  </conditionalFormatting>
  <conditionalFormatting sqref="M18">
    <cfRule type="cellIs" priority="109" dxfId="570" operator="lessThan">
      <formula>$L$18</formula>
    </cfRule>
  </conditionalFormatting>
  <conditionalFormatting sqref="M19">
    <cfRule type="cellIs" priority="108" dxfId="570" operator="lessThan">
      <formula>$L$19</formula>
    </cfRule>
  </conditionalFormatting>
  <conditionalFormatting sqref="M21">
    <cfRule type="cellIs" priority="107" dxfId="570" operator="lessThan">
      <formula>$L$21</formula>
    </cfRule>
  </conditionalFormatting>
  <conditionalFormatting sqref="M22">
    <cfRule type="cellIs" priority="106" dxfId="570" operator="lessThan">
      <formula>$L$22</formula>
    </cfRule>
  </conditionalFormatting>
  <conditionalFormatting sqref="M23">
    <cfRule type="cellIs" priority="105" dxfId="570" operator="lessThan">
      <formula>$L$23</formula>
    </cfRule>
  </conditionalFormatting>
  <conditionalFormatting sqref="O13">
    <cfRule type="cellIs" priority="104" dxfId="570" operator="lessThan">
      <formula>$N$13</formula>
    </cfRule>
  </conditionalFormatting>
  <conditionalFormatting sqref="O14">
    <cfRule type="cellIs" priority="103" dxfId="570" operator="lessThan">
      <formula>$N$14</formula>
    </cfRule>
  </conditionalFormatting>
  <conditionalFormatting sqref="O15">
    <cfRule type="cellIs" priority="102" dxfId="570" operator="lessThan">
      <formula>$N$15</formula>
    </cfRule>
  </conditionalFormatting>
  <conditionalFormatting sqref="O17">
    <cfRule type="cellIs" priority="101" dxfId="570" operator="lessThan">
      <formula>$N$17</formula>
    </cfRule>
  </conditionalFormatting>
  <conditionalFormatting sqref="O18">
    <cfRule type="cellIs" priority="100" dxfId="570" operator="lessThan">
      <formula>$N$18</formula>
    </cfRule>
  </conditionalFormatting>
  <conditionalFormatting sqref="O19">
    <cfRule type="cellIs" priority="99" dxfId="570" operator="lessThan">
      <formula>$N$19</formula>
    </cfRule>
  </conditionalFormatting>
  <conditionalFormatting sqref="O21">
    <cfRule type="cellIs" priority="98" dxfId="570" operator="lessThan">
      <formula>$N$21</formula>
    </cfRule>
  </conditionalFormatting>
  <conditionalFormatting sqref="O22">
    <cfRule type="cellIs" priority="97" dxfId="570" operator="lessThan">
      <formula>$N$22</formula>
    </cfRule>
  </conditionalFormatting>
  <conditionalFormatting sqref="O23">
    <cfRule type="cellIs" priority="96" dxfId="570" operator="lessThan">
      <formula>$N$23</formula>
    </cfRule>
  </conditionalFormatting>
  <conditionalFormatting sqref="Q13">
    <cfRule type="cellIs" priority="95" dxfId="570" operator="lessThan">
      <formula>$P$13</formula>
    </cfRule>
  </conditionalFormatting>
  <conditionalFormatting sqref="Q14">
    <cfRule type="cellIs" priority="94" dxfId="570" operator="lessThan">
      <formula>$P$14</formula>
    </cfRule>
  </conditionalFormatting>
  <conditionalFormatting sqref="Q15">
    <cfRule type="cellIs" priority="93" dxfId="570" operator="lessThan">
      <formula>$P$15</formula>
    </cfRule>
  </conditionalFormatting>
  <conditionalFormatting sqref="Q17">
    <cfRule type="cellIs" priority="92" dxfId="570" operator="lessThan">
      <formula>$P$17</formula>
    </cfRule>
  </conditionalFormatting>
  <conditionalFormatting sqref="Q18">
    <cfRule type="cellIs" priority="91" dxfId="570" operator="lessThan">
      <formula>$P$18</formula>
    </cfRule>
  </conditionalFormatting>
  <conditionalFormatting sqref="Q19">
    <cfRule type="cellIs" priority="90" dxfId="570" operator="lessThan">
      <formula>$P$19</formula>
    </cfRule>
  </conditionalFormatting>
  <conditionalFormatting sqref="Q21">
    <cfRule type="cellIs" priority="89" dxfId="570" operator="lessThan">
      <formula>$P$21</formula>
    </cfRule>
  </conditionalFormatting>
  <conditionalFormatting sqref="Q22">
    <cfRule type="cellIs" priority="87" dxfId="570" operator="lessThan">
      <formula>$P$22</formula>
    </cfRule>
    <cfRule type="cellIs" priority="88" dxfId="570" operator="lessThan">
      <formula>$P$22</formula>
    </cfRule>
  </conditionalFormatting>
  <conditionalFormatting sqref="Q23">
    <cfRule type="cellIs" priority="86" dxfId="570" operator="lessThan">
      <formula>$P$23</formula>
    </cfRule>
  </conditionalFormatting>
  <conditionalFormatting sqref="S13">
    <cfRule type="cellIs" priority="85" dxfId="570" operator="lessThan">
      <formula>$R$13</formula>
    </cfRule>
  </conditionalFormatting>
  <conditionalFormatting sqref="S14">
    <cfRule type="cellIs" priority="84" dxfId="570" operator="lessThan">
      <formula>$R$14</formula>
    </cfRule>
  </conditionalFormatting>
  <conditionalFormatting sqref="S15">
    <cfRule type="cellIs" priority="83" dxfId="570" operator="lessThan">
      <formula>$R$15</formula>
    </cfRule>
  </conditionalFormatting>
  <conditionalFormatting sqref="S17">
    <cfRule type="cellIs" priority="82" dxfId="570" operator="lessThan">
      <formula>$R$17</formula>
    </cfRule>
  </conditionalFormatting>
  <conditionalFormatting sqref="S18">
    <cfRule type="cellIs" priority="81" dxfId="570" operator="lessThan">
      <formula>$R$18</formula>
    </cfRule>
  </conditionalFormatting>
  <conditionalFormatting sqref="S19">
    <cfRule type="cellIs" priority="80" dxfId="570" operator="lessThan">
      <formula>$R$19</formula>
    </cfRule>
  </conditionalFormatting>
  <conditionalFormatting sqref="S21">
    <cfRule type="cellIs" priority="79" dxfId="570" operator="lessThan">
      <formula>$R$21</formula>
    </cfRule>
  </conditionalFormatting>
  <conditionalFormatting sqref="S22">
    <cfRule type="cellIs" priority="78" dxfId="570" operator="lessThan">
      <formula>$R$22</formula>
    </cfRule>
  </conditionalFormatting>
  <conditionalFormatting sqref="S23">
    <cfRule type="cellIs" priority="77" dxfId="570" operator="lessThan">
      <formula>$R$23</formula>
    </cfRule>
  </conditionalFormatting>
  <conditionalFormatting sqref="U13">
    <cfRule type="cellIs" priority="76" dxfId="570" operator="lessThan">
      <formula>$T$13</formula>
    </cfRule>
  </conditionalFormatting>
  <conditionalFormatting sqref="U14">
    <cfRule type="cellIs" priority="75" dxfId="570" operator="lessThan">
      <formula>$T$14</formula>
    </cfRule>
  </conditionalFormatting>
  <conditionalFormatting sqref="U15">
    <cfRule type="cellIs" priority="74" dxfId="570" operator="lessThan">
      <formula>$T$15</formula>
    </cfRule>
  </conditionalFormatting>
  <conditionalFormatting sqref="U17">
    <cfRule type="cellIs" priority="73" dxfId="570" operator="lessThan">
      <formula>$T$17</formula>
    </cfRule>
  </conditionalFormatting>
  <conditionalFormatting sqref="U18">
    <cfRule type="cellIs" priority="72" dxfId="570" operator="lessThan">
      <formula>$T$18</formula>
    </cfRule>
  </conditionalFormatting>
  <conditionalFormatting sqref="U19">
    <cfRule type="cellIs" priority="71" dxfId="570" operator="lessThan">
      <formula>$T$19</formula>
    </cfRule>
  </conditionalFormatting>
  <conditionalFormatting sqref="U21">
    <cfRule type="cellIs" priority="70" dxfId="570" operator="lessThan">
      <formula>$T$21</formula>
    </cfRule>
  </conditionalFormatting>
  <conditionalFormatting sqref="U22">
    <cfRule type="cellIs" priority="69" dxfId="570" operator="lessThan">
      <formula>$T$22</formula>
    </cfRule>
  </conditionalFormatting>
  <conditionalFormatting sqref="U23">
    <cfRule type="cellIs" priority="68" dxfId="570" operator="lessThan">
      <formula>$T$23</formula>
    </cfRule>
  </conditionalFormatting>
  <conditionalFormatting sqref="W13">
    <cfRule type="cellIs" priority="67" dxfId="570" operator="lessThan">
      <formula>$V$13</formula>
    </cfRule>
  </conditionalFormatting>
  <conditionalFormatting sqref="W14">
    <cfRule type="cellIs" priority="66" dxfId="570" operator="lessThan">
      <formula>$V$14</formula>
    </cfRule>
  </conditionalFormatting>
  <conditionalFormatting sqref="W15">
    <cfRule type="cellIs" priority="65" dxfId="570" operator="lessThan">
      <formula>$V$15</formula>
    </cfRule>
  </conditionalFormatting>
  <conditionalFormatting sqref="W17">
    <cfRule type="cellIs" priority="64" dxfId="570" operator="lessThan">
      <formula>$V$17</formula>
    </cfRule>
  </conditionalFormatting>
  <conditionalFormatting sqref="W18">
    <cfRule type="cellIs" priority="63" dxfId="570" operator="lessThan">
      <formula>$V$18</formula>
    </cfRule>
  </conditionalFormatting>
  <conditionalFormatting sqref="W19">
    <cfRule type="cellIs" priority="62" dxfId="570" operator="lessThan">
      <formula>$V$19</formula>
    </cfRule>
  </conditionalFormatting>
  <conditionalFormatting sqref="W21">
    <cfRule type="cellIs" priority="61" dxfId="570" operator="lessThan">
      <formula>$V$21</formula>
    </cfRule>
  </conditionalFormatting>
  <conditionalFormatting sqref="W22">
    <cfRule type="cellIs" priority="60" dxfId="570" operator="lessThan">
      <formula>$V$22</formula>
    </cfRule>
  </conditionalFormatting>
  <conditionalFormatting sqref="W23">
    <cfRule type="cellIs" priority="59" dxfId="570" operator="lessThan">
      <formula>$V$23</formula>
    </cfRule>
  </conditionalFormatting>
  <conditionalFormatting sqref="Y13">
    <cfRule type="cellIs" priority="58" dxfId="570" operator="lessThan">
      <formula>$X$13</formula>
    </cfRule>
  </conditionalFormatting>
  <conditionalFormatting sqref="Y14">
    <cfRule type="cellIs" priority="57" dxfId="570" operator="lessThan">
      <formula>$X$14</formula>
    </cfRule>
  </conditionalFormatting>
  <conditionalFormatting sqref="Y15">
    <cfRule type="cellIs" priority="56" dxfId="570" operator="lessThan">
      <formula>$X$15</formula>
    </cfRule>
  </conditionalFormatting>
  <conditionalFormatting sqref="Y17">
    <cfRule type="cellIs" priority="55" dxfId="570" operator="lessThan">
      <formula>$X$17</formula>
    </cfRule>
  </conditionalFormatting>
  <conditionalFormatting sqref="Y18">
    <cfRule type="cellIs" priority="54" dxfId="570" operator="lessThan">
      <formula>$X$18</formula>
    </cfRule>
  </conditionalFormatting>
  <conditionalFormatting sqref="Y19">
    <cfRule type="cellIs" priority="53" dxfId="570" operator="lessThan">
      <formula>$X$19</formula>
    </cfRule>
  </conditionalFormatting>
  <conditionalFormatting sqref="Y21">
    <cfRule type="cellIs" priority="52" dxfId="570" operator="lessThan">
      <formula>$X$21</formula>
    </cfRule>
  </conditionalFormatting>
  <conditionalFormatting sqref="Y22">
    <cfRule type="cellIs" priority="51" dxfId="570" operator="lessThan">
      <formula>$X$22</formula>
    </cfRule>
  </conditionalFormatting>
  <conditionalFormatting sqref="Y23">
    <cfRule type="cellIs" priority="50" dxfId="570" operator="lessThan">
      <formula>$X$23</formula>
    </cfRule>
  </conditionalFormatting>
  <conditionalFormatting sqref="AA13">
    <cfRule type="cellIs" priority="49" dxfId="570" operator="lessThan">
      <formula>$Z$13</formula>
    </cfRule>
  </conditionalFormatting>
  <conditionalFormatting sqref="AA14">
    <cfRule type="cellIs" priority="48" dxfId="570" operator="lessThan">
      <formula>$Z$14</formula>
    </cfRule>
  </conditionalFormatting>
  <conditionalFormatting sqref="AA15">
    <cfRule type="cellIs" priority="47" dxfId="570" operator="lessThan">
      <formula>$Z$15</formula>
    </cfRule>
  </conditionalFormatting>
  <conditionalFormatting sqref="AA17">
    <cfRule type="cellIs" priority="46" dxfId="570" operator="lessThan">
      <formula>$Z$17</formula>
    </cfRule>
  </conditionalFormatting>
  <conditionalFormatting sqref="AA18">
    <cfRule type="cellIs" priority="45" dxfId="570" operator="lessThan">
      <formula>$Z$18</formula>
    </cfRule>
  </conditionalFormatting>
  <conditionalFormatting sqref="AA19">
    <cfRule type="cellIs" priority="44" dxfId="570" operator="lessThan">
      <formula>$Z$19</formula>
    </cfRule>
  </conditionalFormatting>
  <conditionalFormatting sqref="AA21">
    <cfRule type="cellIs" priority="43" dxfId="570" operator="lessThan">
      <formula>$Z$21</formula>
    </cfRule>
  </conditionalFormatting>
  <conditionalFormatting sqref="AA22">
    <cfRule type="cellIs" priority="42" dxfId="570" operator="lessThan">
      <formula>$Z$22</formula>
    </cfRule>
  </conditionalFormatting>
  <conditionalFormatting sqref="AA23">
    <cfRule type="cellIs" priority="41" dxfId="570" operator="lessThan">
      <formula>$Z$23</formula>
    </cfRule>
  </conditionalFormatting>
  <conditionalFormatting sqref="AC13">
    <cfRule type="cellIs" priority="40" dxfId="570" operator="lessThan">
      <formula>$AB$13</formula>
    </cfRule>
  </conditionalFormatting>
  <conditionalFormatting sqref="AC14">
    <cfRule type="cellIs" priority="39" dxfId="570" operator="lessThan">
      <formula>$AB$14</formula>
    </cfRule>
  </conditionalFormatting>
  <conditionalFormatting sqref="AC15">
    <cfRule type="cellIs" priority="38" dxfId="570" operator="lessThan">
      <formula>$AB$15</formula>
    </cfRule>
  </conditionalFormatting>
  <conditionalFormatting sqref="AC17">
    <cfRule type="cellIs" priority="37" dxfId="570" operator="lessThan">
      <formula>$AB$17</formula>
    </cfRule>
  </conditionalFormatting>
  <conditionalFormatting sqref="AC18">
    <cfRule type="cellIs" priority="36" dxfId="570" operator="lessThan">
      <formula>$AB$18</formula>
    </cfRule>
  </conditionalFormatting>
  <conditionalFormatting sqref="AC19">
    <cfRule type="cellIs" priority="35" dxfId="570" operator="lessThan">
      <formula>$AB$19</formula>
    </cfRule>
  </conditionalFormatting>
  <conditionalFormatting sqref="AC21">
    <cfRule type="cellIs" priority="34" dxfId="570" operator="lessThan">
      <formula>$AB$21</formula>
    </cfRule>
  </conditionalFormatting>
  <conditionalFormatting sqref="AC22">
    <cfRule type="cellIs" priority="33" dxfId="570" operator="lessThan">
      <formula>$AB$22</formula>
    </cfRule>
  </conditionalFormatting>
  <conditionalFormatting sqref="AC23">
    <cfRule type="cellIs" priority="32" dxfId="570" operator="lessThan">
      <formula>$AB$23</formula>
    </cfRule>
  </conditionalFormatting>
  <conditionalFormatting sqref="AE13">
    <cfRule type="cellIs" priority="31" dxfId="570" operator="lessThan">
      <formula>$AD$13</formula>
    </cfRule>
  </conditionalFormatting>
  <conditionalFormatting sqref="AE14">
    <cfRule type="cellIs" priority="30" dxfId="570" operator="lessThan">
      <formula>$AD$14</formula>
    </cfRule>
  </conditionalFormatting>
  <conditionalFormatting sqref="AE15">
    <cfRule type="cellIs" priority="29" dxfId="570" operator="lessThan">
      <formula>$AD$15</formula>
    </cfRule>
  </conditionalFormatting>
  <conditionalFormatting sqref="AE17">
    <cfRule type="cellIs" priority="27" dxfId="570" operator="lessThan">
      <formula>$AD$17</formula>
    </cfRule>
    <cfRule type="cellIs" priority="28" dxfId="570" operator="lessThan">
      <formula>$AD$17</formula>
    </cfRule>
  </conditionalFormatting>
  <conditionalFormatting sqref="AE18">
    <cfRule type="cellIs" priority="26" dxfId="570" operator="lessThan">
      <formula>$AD$18</formula>
    </cfRule>
  </conditionalFormatting>
  <conditionalFormatting sqref="AE19">
    <cfRule type="cellIs" priority="25" dxfId="570" operator="lessThan">
      <formula>$AD$19</formula>
    </cfRule>
  </conditionalFormatting>
  <conditionalFormatting sqref="AE21">
    <cfRule type="cellIs" priority="24" dxfId="570" operator="lessThan">
      <formula>$AD$21</formula>
    </cfRule>
  </conditionalFormatting>
  <conditionalFormatting sqref="AE22">
    <cfRule type="cellIs" priority="23" dxfId="570" operator="lessThan">
      <formula>$AD$22</formula>
    </cfRule>
  </conditionalFormatting>
  <conditionalFormatting sqref="AE23">
    <cfRule type="cellIs" priority="22" dxfId="570" operator="lessThan">
      <formula>$AD$23</formula>
    </cfRule>
  </conditionalFormatting>
  <conditionalFormatting sqref="F30">
    <cfRule type="cellIs" priority="21" dxfId="570" operator="lessThan">
      <formula>$D$30</formula>
    </cfRule>
  </conditionalFormatting>
  <conditionalFormatting sqref="J30">
    <cfRule type="cellIs" priority="20" dxfId="570" operator="lessThan">
      <formula>$D$30</formula>
    </cfRule>
  </conditionalFormatting>
  <conditionalFormatting sqref="R30">
    <cfRule type="cellIs" priority="19" dxfId="570" operator="lessThan">
      <formula>$D$30</formula>
    </cfRule>
  </conditionalFormatting>
  <conditionalFormatting sqref="V30">
    <cfRule type="cellIs" priority="18" dxfId="570" operator="lessThan">
      <formula>$D$30</formula>
    </cfRule>
  </conditionalFormatting>
  <conditionalFormatting sqref="Z30">
    <cfRule type="cellIs" priority="17" dxfId="570" operator="lessThan">
      <formula>$D$30</formula>
    </cfRule>
  </conditionalFormatting>
  <conditionalFormatting sqref="AD30">
    <cfRule type="cellIs" priority="16" dxfId="570" operator="lessThan">
      <formula>$D$30</formula>
    </cfRule>
  </conditionalFormatting>
  <conditionalFormatting sqref="N30:O30">
    <cfRule type="cellIs" priority="14" dxfId="570" operator="lessThan">
      <formula>$L$30</formula>
    </cfRule>
  </conditionalFormatting>
  <conditionalFormatting sqref="F31:G31">
    <cfRule type="cellIs" priority="13" dxfId="570" operator="lessThan">
      <formula>$D$31</formula>
    </cfRule>
  </conditionalFormatting>
  <conditionalFormatting sqref="J31:K31">
    <cfRule type="cellIs" priority="12" dxfId="570" operator="lessThan">
      <formula>$H$31</formula>
    </cfRule>
  </conditionalFormatting>
  <conditionalFormatting sqref="N31:O31">
    <cfRule type="cellIs" priority="11" dxfId="570" operator="lessThan">
      <formula>$L$31</formula>
    </cfRule>
  </conditionalFormatting>
  <conditionalFormatting sqref="R31:S31">
    <cfRule type="cellIs" priority="10" dxfId="570" operator="lessThan">
      <formula>$P$31</formula>
    </cfRule>
  </conditionalFormatting>
  <conditionalFormatting sqref="V31:W31">
    <cfRule type="cellIs" priority="9" dxfId="570" operator="lessThan">
      <formula>$T$31</formula>
    </cfRule>
  </conditionalFormatting>
  <conditionalFormatting sqref="Z31:AA31">
    <cfRule type="cellIs" priority="8" dxfId="570" operator="lessThan">
      <formula>$X$31</formula>
    </cfRule>
  </conditionalFormatting>
  <conditionalFormatting sqref="AD31:AE31">
    <cfRule type="cellIs" priority="7" dxfId="570" operator="lessThan">
      <formula>$AB$31</formula>
    </cfRule>
  </conditionalFormatting>
  <conditionalFormatting sqref="G17">
    <cfRule type="cellIs" priority="6" dxfId="570" operator="lessThan">
      <formula>$F$17</formula>
    </cfRule>
  </conditionalFormatting>
  <conditionalFormatting sqref="G18">
    <cfRule type="cellIs" priority="5" dxfId="570" operator="lessThan">
      <formula>$F$18</formula>
    </cfRule>
  </conditionalFormatting>
  <conditionalFormatting sqref="K13">
    <cfRule type="cellIs" priority="4" dxfId="570" operator="lessThan">
      <formula>$J$13</formula>
    </cfRule>
  </conditionalFormatting>
  <conditionalFormatting sqref="K14">
    <cfRule type="cellIs" priority="3" dxfId="570" operator="lessThan">
      <formula>$J$14</formula>
    </cfRule>
  </conditionalFormatting>
  <conditionalFormatting sqref="K18">
    <cfRule type="cellIs" priority="2" dxfId="570" operator="lessThan">
      <formula>$J$18</formula>
    </cfRule>
  </conditionalFormatting>
  <conditionalFormatting sqref="K19">
    <cfRule type="cellIs" priority="1" dxfId="570" operator="lessThan">
      <formula>$J$19</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IV34"/>
  <sheetViews>
    <sheetView showGridLines="0" zoomScale="80" zoomScaleNormal="80" zoomScalePageLayoutView="0" workbookViewId="0" topLeftCell="A1">
      <selection activeCell="AB20" sqref="AB20:AE20"/>
    </sheetView>
  </sheetViews>
  <sheetFormatPr defaultColWidth="8.7109375" defaultRowHeight="15"/>
  <cols>
    <col min="1" max="1" width="8.7109375" style="95" customWidth="1"/>
    <col min="2" max="2" width="3.7109375" style="95" customWidth="1"/>
    <col min="3" max="3" width="29.8515625" style="95" customWidth="1"/>
    <col min="4" max="4" width="10.421875" style="95" customWidth="1"/>
    <col min="5" max="5" width="10.57421875" style="95" customWidth="1"/>
    <col min="6" max="6" width="10.421875" style="95" customWidth="1"/>
    <col min="7" max="7" width="11.57421875" style="95" customWidth="1"/>
    <col min="8" max="8" width="10.421875" style="95" customWidth="1"/>
    <col min="9" max="9" width="9.7109375" style="95" bestFit="1" customWidth="1"/>
    <col min="10" max="10" width="10.421875" style="95" customWidth="1"/>
    <col min="11" max="11" width="11.7109375" style="95" customWidth="1"/>
    <col min="12" max="12" width="10.421875" style="95" customWidth="1"/>
    <col min="13" max="13" width="9.7109375" style="95" bestFit="1" customWidth="1"/>
    <col min="14" max="14" width="10.421875" style="95" customWidth="1"/>
    <col min="15" max="15" width="11.7109375" style="95" customWidth="1"/>
    <col min="16" max="16" width="10.421875" style="95" customWidth="1"/>
    <col min="17" max="17" width="9.7109375" style="95" bestFit="1" customWidth="1"/>
    <col min="18" max="18" width="10.421875" style="95" customWidth="1"/>
    <col min="19" max="19" width="11.57421875" style="95" customWidth="1"/>
    <col min="20" max="20" width="10.421875" style="95" customWidth="1"/>
    <col min="21" max="21" width="8.7109375" style="95" customWidth="1"/>
    <col min="22" max="22" width="10.421875" style="95" customWidth="1"/>
    <col min="23" max="23" width="11.140625" style="95" customWidth="1"/>
    <col min="24" max="24" width="10.421875" style="95" customWidth="1"/>
    <col min="25" max="25" width="8.7109375" style="95" customWidth="1"/>
    <col min="26" max="26" width="10.421875" style="95" customWidth="1"/>
    <col min="27" max="27" width="11.57421875" style="95" customWidth="1"/>
    <col min="28" max="28" width="10.421875" style="95" customWidth="1"/>
    <col min="29" max="29" width="8.7109375" style="95" customWidth="1"/>
    <col min="30" max="30" width="10.421875" style="96" customWidth="1"/>
    <col min="31" max="31" width="11.57421875" style="97" customWidth="1"/>
    <col min="32" max="16384" width="8.7109375" style="96" customWidth="1"/>
  </cols>
  <sheetData>
    <row r="1" ht="15.75" thickBot="1"/>
    <row r="2" spans="2:31" ht="24" customHeight="1" thickBot="1">
      <c r="B2" s="224" t="s">
        <v>0</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6"/>
    </row>
    <row r="3" spans="2:31" ht="15.75" thickBot="1">
      <c r="B3" s="227" t="s">
        <v>57</v>
      </c>
      <c r="C3" s="228"/>
      <c r="D3" s="229"/>
      <c r="E3" s="230"/>
      <c r="F3" s="231"/>
      <c r="G3" s="231"/>
      <c r="H3" s="232"/>
      <c r="AD3" s="98"/>
      <c r="AE3" s="99"/>
    </row>
    <row r="4" spans="2:256" ht="16.5" thickBot="1">
      <c r="B4" s="184" t="s">
        <v>61</v>
      </c>
      <c r="C4" s="233"/>
      <c r="D4" s="233"/>
      <c r="E4" s="233"/>
      <c r="F4" s="233"/>
      <c r="G4" s="234"/>
      <c r="H4" s="67"/>
      <c r="R4" s="235" t="s">
        <v>1</v>
      </c>
      <c r="S4" s="235"/>
      <c r="T4" s="235"/>
      <c r="U4" s="235"/>
      <c r="V4" s="235"/>
      <c r="W4" s="235"/>
      <c r="X4" s="235"/>
      <c r="Y4" s="235"/>
      <c r="Z4" s="235"/>
      <c r="AA4" s="235"/>
      <c r="AC4" s="96"/>
      <c r="AD4" s="97"/>
      <c r="AE4" s="100"/>
      <c r="IV4" s="95"/>
    </row>
    <row r="5" spans="2:256" ht="16.5" thickBot="1">
      <c r="B5" s="184" t="s">
        <v>55</v>
      </c>
      <c r="C5" s="233"/>
      <c r="D5" s="233"/>
      <c r="E5" s="233"/>
      <c r="F5" s="233"/>
      <c r="G5" s="234"/>
      <c r="H5" s="67"/>
      <c r="R5" s="101"/>
      <c r="S5" s="102"/>
      <c r="T5" s="102"/>
      <c r="U5" s="102"/>
      <c r="V5" s="102"/>
      <c r="W5" s="102"/>
      <c r="X5" s="102"/>
      <c r="Y5" s="102"/>
      <c r="Z5" s="102"/>
      <c r="AA5" s="102"/>
      <c r="AC5" s="96"/>
      <c r="AD5" s="97"/>
      <c r="AE5" s="100"/>
      <c r="IV5" s="95"/>
    </row>
    <row r="6" spans="2:256" ht="16.5" thickBot="1">
      <c r="B6" s="184" t="s">
        <v>56</v>
      </c>
      <c r="C6" s="233"/>
      <c r="D6" s="233"/>
      <c r="E6" s="233"/>
      <c r="F6" s="233"/>
      <c r="G6" s="234"/>
      <c r="H6" s="67"/>
      <c r="R6" s="102"/>
      <c r="S6" s="102"/>
      <c r="T6" s="102"/>
      <c r="U6" s="102"/>
      <c r="V6" s="102"/>
      <c r="W6" s="102"/>
      <c r="X6" s="102"/>
      <c r="Y6" s="102"/>
      <c r="Z6" s="102"/>
      <c r="AA6" s="102"/>
      <c r="AC6" s="96"/>
      <c r="AD6" s="97"/>
      <c r="AE6" s="100"/>
      <c r="IV6" s="95"/>
    </row>
    <row r="7" spans="2:31" s="96" customFormat="1" ht="15.75" thickBot="1">
      <c r="B7" s="103"/>
      <c r="C7" s="104"/>
      <c r="D7" s="105"/>
      <c r="E7" s="105"/>
      <c r="F7" s="105"/>
      <c r="G7" s="105"/>
      <c r="H7" s="105"/>
      <c r="I7" s="105"/>
      <c r="J7" s="105"/>
      <c r="K7" s="105"/>
      <c r="L7" s="105"/>
      <c r="M7" s="105"/>
      <c r="N7" s="105"/>
      <c r="O7" s="105"/>
      <c r="P7" s="105"/>
      <c r="Q7" s="105"/>
      <c r="S7" s="105"/>
      <c r="T7" s="105"/>
      <c r="U7" s="105"/>
      <c r="V7" s="105"/>
      <c r="W7" s="105"/>
      <c r="X7" s="105"/>
      <c r="Y7" s="105"/>
      <c r="Z7" s="105"/>
      <c r="AA7" s="105"/>
      <c r="AB7" s="105"/>
      <c r="AC7" s="105"/>
      <c r="AE7" s="99"/>
    </row>
    <row r="8" spans="2:31" s="96" customFormat="1" ht="17.25" customHeight="1" thickBot="1">
      <c r="B8" s="236" t="s">
        <v>2</v>
      </c>
      <c r="C8" s="237"/>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9"/>
    </row>
    <row r="9" spans="2:31" s="106" customFormat="1" ht="18" customHeight="1">
      <c r="B9" s="107"/>
      <c r="C9" s="108"/>
      <c r="D9" s="240"/>
      <c r="E9" s="241"/>
      <c r="F9" s="241"/>
      <c r="G9" s="242"/>
      <c r="H9" s="243">
        <f>IF(ISBLANK(D9),"",D9+1)</f>
      </c>
      <c r="I9" s="244"/>
      <c r="J9" s="244"/>
      <c r="K9" s="245"/>
      <c r="L9" s="243" t="e">
        <f>IF(ISBLANK(H9),"",H9+1)</f>
        <v>#VALUE!</v>
      </c>
      <c r="M9" s="244"/>
      <c r="N9" s="244"/>
      <c r="O9" s="245"/>
      <c r="P9" s="243" t="e">
        <f>IF(ISBLANK(L9),"",L9+1)</f>
        <v>#VALUE!</v>
      </c>
      <c r="Q9" s="244"/>
      <c r="R9" s="244"/>
      <c r="S9" s="245"/>
      <c r="T9" s="243" t="e">
        <f>IF(ISBLANK(P9),"",P9+1)</f>
        <v>#VALUE!</v>
      </c>
      <c r="U9" s="244"/>
      <c r="V9" s="244"/>
      <c r="W9" s="245"/>
      <c r="X9" s="243" t="e">
        <f>IF(ISBLANK(T9),"",T9+1)</f>
        <v>#VALUE!</v>
      </c>
      <c r="Y9" s="244"/>
      <c r="Z9" s="244"/>
      <c r="AA9" s="245"/>
      <c r="AB9" s="243" t="e">
        <f>IF(ISBLANK(X9),"",X9+1)</f>
        <v>#VALUE!</v>
      </c>
      <c r="AC9" s="244"/>
      <c r="AD9" s="244"/>
      <c r="AE9" s="245"/>
    </row>
    <row r="10" spans="2:31" s="96" customFormat="1" ht="15">
      <c r="B10" s="107"/>
      <c r="C10" s="108" t="s">
        <v>3</v>
      </c>
      <c r="D10" s="222" t="s">
        <v>4</v>
      </c>
      <c r="E10" s="223"/>
      <c r="F10" s="217" t="s">
        <v>5</v>
      </c>
      <c r="G10" s="218"/>
      <c r="H10" s="216" t="s">
        <v>4</v>
      </c>
      <c r="I10" s="217"/>
      <c r="J10" s="217" t="s">
        <v>5</v>
      </c>
      <c r="K10" s="218"/>
      <c r="L10" s="216" t="s">
        <v>4</v>
      </c>
      <c r="M10" s="217"/>
      <c r="N10" s="217" t="s">
        <v>5</v>
      </c>
      <c r="O10" s="218"/>
      <c r="P10" s="216" t="s">
        <v>4</v>
      </c>
      <c r="Q10" s="217"/>
      <c r="R10" s="217" t="s">
        <v>5</v>
      </c>
      <c r="S10" s="218"/>
      <c r="T10" s="216" t="s">
        <v>4</v>
      </c>
      <c r="U10" s="217"/>
      <c r="V10" s="217" t="s">
        <v>5</v>
      </c>
      <c r="W10" s="218"/>
      <c r="X10" s="216" t="s">
        <v>4</v>
      </c>
      <c r="Y10" s="217"/>
      <c r="Z10" s="217" t="s">
        <v>5</v>
      </c>
      <c r="AA10" s="218"/>
      <c r="AB10" s="216" t="s">
        <v>4</v>
      </c>
      <c r="AC10" s="217"/>
      <c r="AD10" s="217" t="s">
        <v>5</v>
      </c>
      <c r="AE10" s="218"/>
    </row>
    <row r="11" spans="2:31" ht="30">
      <c r="B11" s="109"/>
      <c r="C11" s="110"/>
      <c r="D11" s="111" t="s">
        <v>6</v>
      </c>
      <c r="E11" s="112" t="s">
        <v>7</v>
      </c>
      <c r="F11" s="113" t="s">
        <v>6</v>
      </c>
      <c r="G11" s="114" t="s">
        <v>8</v>
      </c>
      <c r="H11" s="115" t="s">
        <v>6</v>
      </c>
      <c r="I11" s="112" t="s">
        <v>7</v>
      </c>
      <c r="J11" s="114" t="s">
        <v>6</v>
      </c>
      <c r="K11" s="116" t="s">
        <v>8</v>
      </c>
      <c r="L11" s="115" t="s">
        <v>6</v>
      </c>
      <c r="M11" s="112" t="s">
        <v>7</v>
      </c>
      <c r="N11" s="114" t="s">
        <v>6</v>
      </c>
      <c r="O11" s="116" t="s">
        <v>8</v>
      </c>
      <c r="P11" s="115" t="s">
        <v>6</v>
      </c>
      <c r="Q11" s="112" t="s">
        <v>7</v>
      </c>
      <c r="R11" s="114" t="s">
        <v>6</v>
      </c>
      <c r="S11" s="116" t="s">
        <v>8</v>
      </c>
      <c r="T11" s="115" t="s">
        <v>6</v>
      </c>
      <c r="U11" s="112" t="s">
        <v>7</v>
      </c>
      <c r="V11" s="114" t="s">
        <v>6</v>
      </c>
      <c r="W11" s="116" t="s">
        <v>8</v>
      </c>
      <c r="X11" s="115" t="s">
        <v>6</v>
      </c>
      <c r="Y11" s="112" t="s">
        <v>7</v>
      </c>
      <c r="Z11" s="114" t="s">
        <v>6</v>
      </c>
      <c r="AA11" s="116" t="s">
        <v>8</v>
      </c>
      <c r="AB11" s="115" t="s">
        <v>6</v>
      </c>
      <c r="AC11" s="112" t="s">
        <v>7</v>
      </c>
      <c r="AD11" s="114" t="s">
        <v>6</v>
      </c>
      <c r="AE11" s="116" t="s">
        <v>8</v>
      </c>
    </row>
    <row r="12" spans="2:31" ht="27" customHeight="1">
      <c r="B12" s="214" t="s">
        <v>9</v>
      </c>
      <c r="C12" s="117" t="s">
        <v>10</v>
      </c>
      <c r="D12" s="219"/>
      <c r="E12" s="220"/>
      <c r="F12" s="220"/>
      <c r="G12" s="221"/>
      <c r="H12" s="219"/>
      <c r="I12" s="220"/>
      <c r="J12" s="220"/>
      <c r="K12" s="221"/>
      <c r="L12" s="219"/>
      <c r="M12" s="220"/>
      <c r="N12" s="220"/>
      <c r="O12" s="221"/>
      <c r="P12" s="219"/>
      <c r="Q12" s="220"/>
      <c r="R12" s="220"/>
      <c r="S12" s="221"/>
      <c r="T12" s="219"/>
      <c r="U12" s="220"/>
      <c r="V12" s="220"/>
      <c r="W12" s="221"/>
      <c r="X12" s="219"/>
      <c r="Y12" s="220"/>
      <c r="Z12" s="220"/>
      <c r="AA12" s="221"/>
      <c r="AB12" s="219"/>
      <c r="AC12" s="220"/>
      <c r="AD12" s="220"/>
      <c r="AE12" s="221"/>
    </row>
    <row r="13" spans="1:256" s="122" customFormat="1" ht="14.25" customHeight="1">
      <c r="A13" s="96"/>
      <c r="B13" s="214"/>
      <c r="C13" s="118" t="s">
        <v>11</v>
      </c>
      <c r="D13" s="119">
        <f>IF(D9&gt;=DATEVALUE("7/1/2024"),IF(D12&lt;10,H4,IF(D12=10,H4,D12/10*H4)),IF(D12&lt;12,H4,IF(D12=12,H4,D12/12*H4)))</f>
        <v>0</v>
      </c>
      <c r="E13" s="68"/>
      <c r="F13" s="120" t="e">
        <f>D13/$H$4</f>
        <v>#DIV/0!</v>
      </c>
      <c r="G13" s="121" t="e">
        <f>E13/$H$4</f>
        <v>#DIV/0!</v>
      </c>
      <c r="H13" s="119">
        <f>IF(H9&gt;=DATEVALUE("7/1/2024"),IF(H12&lt;10,H4,IF(H12=10,H4,H12/10*H4)),IF(H12&lt;12,H4,IF(H12=12,H4,H12/12*H4)))</f>
        <v>0</v>
      </c>
      <c r="I13" s="69"/>
      <c r="J13" s="120" t="e">
        <f>H13/$H$4</f>
        <v>#DIV/0!</v>
      </c>
      <c r="K13" s="121" t="e">
        <f>I13/$H$4</f>
        <v>#DIV/0!</v>
      </c>
      <c r="L13" s="119" t="e">
        <f>IF(L9&gt;=DATEVALUE("7/1/2024"),IF(L12&lt;10,H4,IF(L12=10,H4,L12/10*H4)),IF(L12&lt;12,H4,IF(L12=12,H4,L12/12*H4)))</f>
        <v>#VALUE!</v>
      </c>
      <c r="M13" s="69"/>
      <c r="N13" s="120" t="e">
        <f>L13/$H$4</f>
        <v>#VALUE!</v>
      </c>
      <c r="O13" s="121" t="e">
        <f>M13/$H$4</f>
        <v>#DIV/0!</v>
      </c>
      <c r="P13" s="119" t="e">
        <f>IF(P9&gt;=DATEVALUE("7/1/2024"),IF(P12&lt;10,H4,IF(P12=10,H4,P12/10*H4)),IF(P12&lt;12,H4,IF(P12=12,H4,P12/12*H4)))</f>
        <v>#VALUE!</v>
      </c>
      <c r="Q13" s="69"/>
      <c r="R13" s="120" t="e">
        <f>P13/$H$4</f>
        <v>#VALUE!</v>
      </c>
      <c r="S13" s="121" t="e">
        <f>Q13/$H$4</f>
        <v>#DIV/0!</v>
      </c>
      <c r="T13" s="119" t="e">
        <f>IF(T9&gt;=DATEVALUE("7/1/2024"),IF(T12&lt;10,H4,IF(T12=10,H4,T12/10*H4)),IF(T12&lt;12,H4,IF(T12=12,H4,T12/12*H4)))</f>
        <v>#VALUE!</v>
      </c>
      <c r="U13" s="69"/>
      <c r="V13" s="120" t="e">
        <f>T13/$H$4</f>
        <v>#VALUE!</v>
      </c>
      <c r="W13" s="121" t="e">
        <f>U13/$H$4</f>
        <v>#DIV/0!</v>
      </c>
      <c r="X13" s="119" t="e">
        <f>IF(X9&gt;=DATEVALUE("7/1/2024"),IF(X12&lt;10,H4,IF(X12=10,H4,X12/10*H4)),IF(X12&lt;12,H4,IF(X12=12,H4,X12/12*H4)))</f>
        <v>#VALUE!</v>
      </c>
      <c r="Y13" s="69"/>
      <c r="Z13" s="120" t="e">
        <f>X13/$H$4</f>
        <v>#VALUE!</v>
      </c>
      <c r="AA13" s="121" t="e">
        <f>Y13/$H$4</f>
        <v>#DIV/0!</v>
      </c>
      <c r="AB13" s="119" t="e">
        <f>IF(AB9&gt;=DATEVALUE("7/1/2024"),IF(AB12&lt;10,H4,IF(AB12=10,H4,AB12/10*H4)),IF(AB12&lt;12,H4,IF(AB12=12,H4,AB12/12*H4)))</f>
        <v>#VALUE!</v>
      </c>
      <c r="AC13" s="69"/>
      <c r="AD13" s="120" t="e">
        <f>AB13/$H$4</f>
        <v>#VALUE!</v>
      </c>
      <c r="AE13" s="121" t="e">
        <f>AC13/$H$4</f>
        <v>#DIV/0!</v>
      </c>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row>
    <row r="14" spans="1:256" s="122" customFormat="1" ht="15">
      <c r="A14" s="96"/>
      <c r="B14" s="214"/>
      <c r="C14" s="118" t="s">
        <v>12</v>
      </c>
      <c r="D14" s="119">
        <f>IF(D12&lt;25,H5,IF(D12=25,H5,D12/25*H5))</f>
        <v>0</v>
      </c>
      <c r="E14" s="68"/>
      <c r="F14" s="120" t="e">
        <f>D14/$H$5</f>
        <v>#DIV/0!</v>
      </c>
      <c r="G14" s="121" t="e">
        <f>E14/$H$5</f>
        <v>#DIV/0!</v>
      </c>
      <c r="H14" s="119">
        <f>IF(H12&lt;25,H5,IF(H12=25,H5,H12/25*H5))</f>
        <v>0</v>
      </c>
      <c r="I14" s="69"/>
      <c r="J14" s="120" t="e">
        <f>H14/$H$5</f>
        <v>#DIV/0!</v>
      </c>
      <c r="K14" s="121" t="e">
        <f>I14/$H$5</f>
        <v>#DIV/0!</v>
      </c>
      <c r="L14" s="119">
        <f>IF(L12&lt;25,H5,IF(L12=25,H5,L12/25*H5))</f>
        <v>0</v>
      </c>
      <c r="M14" s="69"/>
      <c r="N14" s="120" t="e">
        <f>L14/$H$5</f>
        <v>#DIV/0!</v>
      </c>
      <c r="O14" s="121" t="e">
        <f>M14/$H$5</f>
        <v>#DIV/0!</v>
      </c>
      <c r="P14" s="119">
        <f>IF(P12&lt;25,H5,IF(P12=25,H5,P12/25*H5))</f>
        <v>0</v>
      </c>
      <c r="Q14" s="69"/>
      <c r="R14" s="120" t="e">
        <f>P14/$H$5</f>
        <v>#DIV/0!</v>
      </c>
      <c r="S14" s="121" t="e">
        <f>Q14/$H$5</f>
        <v>#DIV/0!</v>
      </c>
      <c r="T14" s="119">
        <f>IF(T12&lt;25,H5,IF(T12=25,H5,T12/25*H5))</f>
        <v>0</v>
      </c>
      <c r="U14" s="69"/>
      <c r="V14" s="120" t="e">
        <f>T14/$H$5</f>
        <v>#DIV/0!</v>
      </c>
      <c r="W14" s="121" t="e">
        <f>U14/$H$5</f>
        <v>#DIV/0!</v>
      </c>
      <c r="X14" s="119">
        <f>IF(X12&lt;25,H5,IF(X12=25,H5,X12/25*H5))</f>
        <v>0</v>
      </c>
      <c r="Y14" s="69"/>
      <c r="Z14" s="120" t="e">
        <f>X14/$H$5</f>
        <v>#DIV/0!</v>
      </c>
      <c r="AA14" s="121" t="e">
        <f>Y14/$H$5</f>
        <v>#DIV/0!</v>
      </c>
      <c r="AB14" s="119">
        <f>IF(AB12&lt;25,H5,IF(AB12=25,H5,AB12/25*H5))</f>
        <v>0</v>
      </c>
      <c r="AC14" s="69"/>
      <c r="AD14" s="120" t="e">
        <f>AB14/$H$5</f>
        <v>#DIV/0!</v>
      </c>
      <c r="AE14" s="121" t="e">
        <f>AC14/$H$5</f>
        <v>#DIV/0!</v>
      </c>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row>
    <row r="15" spans="1:256" s="122" customFormat="1" ht="15">
      <c r="A15" s="96"/>
      <c r="B15" s="214"/>
      <c r="C15" s="118" t="s">
        <v>13</v>
      </c>
      <c r="D15" s="119">
        <f>IF(D12&lt;250,H6,IF(D12=250,H6,D12/250*H6))</f>
        <v>0</v>
      </c>
      <c r="E15" s="68"/>
      <c r="F15" s="120" t="e">
        <f>D15/$H$6</f>
        <v>#DIV/0!</v>
      </c>
      <c r="G15" s="121" t="e">
        <f>E15/$H$6</f>
        <v>#DIV/0!</v>
      </c>
      <c r="H15" s="119">
        <f>IF(H12&lt;250,H6,IF(H12=250,H6,H12/250*H6))</f>
        <v>0</v>
      </c>
      <c r="I15" s="69"/>
      <c r="J15" s="120" t="e">
        <f>H15/$H$6</f>
        <v>#DIV/0!</v>
      </c>
      <c r="K15" s="121" t="e">
        <f>I15/$H$6</f>
        <v>#DIV/0!</v>
      </c>
      <c r="L15" s="119">
        <f>IF(L12&lt;250,H6,IF(L12=250,H6,L12/250*H6))</f>
        <v>0</v>
      </c>
      <c r="M15" s="69"/>
      <c r="N15" s="120" t="e">
        <f>L15/$H$6</f>
        <v>#DIV/0!</v>
      </c>
      <c r="O15" s="121" t="e">
        <f>M15/$H$6</f>
        <v>#DIV/0!</v>
      </c>
      <c r="P15" s="119">
        <f>IF(P12&lt;250,H6,IF(P12=250,H6,P12/250*H6))</f>
        <v>0</v>
      </c>
      <c r="Q15" s="69"/>
      <c r="R15" s="120" t="e">
        <f>P15/$H$6</f>
        <v>#DIV/0!</v>
      </c>
      <c r="S15" s="121" t="e">
        <f>Q15/$H$6</f>
        <v>#DIV/0!</v>
      </c>
      <c r="T15" s="119">
        <f>IF(T12&lt;250,H6,IF(T12=250,H6,T12/250*H6))</f>
        <v>0</v>
      </c>
      <c r="U15" s="69"/>
      <c r="V15" s="120" t="e">
        <f>T15/$H$6</f>
        <v>#DIV/0!</v>
      </c>
      <c r="W15" s="121" t="e">
        <f>U15/$H$6</f>
        <v>#DIV/0!</v>
      </c>
      <c r="X15" s="119">
        <f>IF(X12&lt;250,H6,IF(X12=250,H6,X12/250*H6))</f>
        <v>0</v>
      </c>
      <c r="Y15" s="69"/>
      <c r="Z15" s="120" t="e">
        <f>X15/$H$6</f>
        <v>#DIV/0!</v>
      </c>
      <c r="AA15" s="121" t="e">
        <f>Y15/$H$6</f>
        <v>#DIV/0!</v>
      </c>
      <c r="AB15" s="119">
        <f>IF(AB12&lt;250,H6,IF(AB12=250,H6,AB12/250*H6))</f>
        <v>0</v>
      </c>
      <c r="AC15" s="69"/>
      <c r="AD15" s="120" t="e">
        <f>AB15/$H$6</f>
        <v>#DIV/0!</v>
      </c>
      <c r="AE15" s="121" t="e">
        <f>AC15/$H$6</f>
        <v>#DIV/0!</v>
      </c>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row>
    <row r="16" spans="1:256" s="122" customFormat="1" ht="30" customHeight="1">
      <c r="A16" s="96"/>
      <c r="B16" s="214" t="s">
        <v>14</v>
      </c>
      <c r="C16" s="117" t="s">
        <v>10</v>
      </c>
      <c r="D16" s="211"/>
      <c r="E16" s="212"/>
      <c r="F16" s="212"/>
      <c r="G16" s="213"/>
      <c r="H16" s="211"/>
      <c r="I16" s="212"/>
      <c r="J16" s="212"/>
      <c r="K16" s="213"/>
      <c r="L16" s="211"/>
      <c r="M16" s="212"/>
      <c r="N16" s="212"/>
      <c r="O16" s="213"/>
      <c r="P16" s="211"/>
      <c r="Q16" s="212"/>
      <c r="R16" s="212"/>
      <c r="S16" s="213"/>
      <c r="T16" s="211"/>
      <c r="U16" s="212"/>
      <c r="V16" s="212"/>
      <c r="W16" s="213"/>
      <c r="X16" s="211"/>
      <c r="Y16" s="212"/>
      <c r="Z16" s="212"/>
      <c r="AA16" s="213"/>
      <c r="AB16" s="211"/>
      <c r="AC16" s="212"/>
      <c r="AD16" s="212"/>
      <c r="AE16" s="213"/>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c r="IR16" s="96"/>
      <c r="IS16" s="96"/>
      <c r="IT16" s="96"/>
      <c r="IU16" s="96"/>
      <c r="IV16" s="96"/>
    </row>
    <row r="17" spans="1:256" s="123" customFormat="1" ht="13.5" customHeight="1">
      <c r="A17" s="96"/>
      <c r="B17" s="214"/>
      <c r="C17" s="118" t="s">
        <v>11</v>
      </c>
      <c r="D17" s="119">
        <f>IF(D9&gt;=DATEVALUE("7/1/2024"),IF(D16&lt;11,H4,IF(D16=11,H4,D16/11*H4)),IF(D16&lt;12,H4,IF(D16=12,H4,D16/12*H4)))</f>
        <v>0</v>
      </c>
      <c r="E17" s="69"/>
      <c r="F17" s="120" t="e">
        <f>D17/$H$4</f>
        <v>#DIV/0!</v>
      </c>
      <c r="G17" s="121" t="e">
        <f>E17/$H$4</f>
        <v>#DIV/0!</v>
      </c>
      <c r="H17" s="119">
        <f>IF(H9&gt;=DATEVALUE("7/1/2024"),IF(H16&lt;11,H4,IF(H16=11,H4,H16/11*H4)),IF(H16&lt;12,H4,IF(H16=12,H4,H16/12*H4)))</f>
        <v>0</v>
      </c>
      <c r="I17" s="69"/>
      <c r="J17" s="120" t="e">
        <f>H17/$H$4</f>
        <v>#DIV/0!</v>
      </c>
      <c r="K17" s="121" t="e">
        <f>I17/$H$4</f>
        <v>#DIV/0!</v>
      </c>
      <c r="L17" s="119" t="e">
        <f>IF(L9&gt;=DATEVALUE("7/1/2024"),IF(L16&lt;11,H4,IF(L16=11,H4,L16/11*H4)),IF(L16&lt;12,H4,IF(L16=12,H4,L16/12*H4)))</f>
        <v>#VALUE!</v>
      </c>
      <c r="M17" s="69"/>
      <c r="N17" s="120" t="e">
        <f>L17/$H$4</f>
        <v>#VALUE!</v>
      </c>
      <c r="O17" s="121" t="e">
        <f>M17/$H$4</f>
        <v>#DIV/0!</v>
      </c>
      <c r="P17" s="119" t="e">
        <f>IF(P9&gt;=DATEVALUE("7/1/2024"),IF(P16&lt;11,H4,IF(P16=11,H4,P16/11*H4)),IF(P16&lt;12,H4,IF(P16=12,H4,P16/12*H4)))</f>
        <v>#VALUE!</v>
      </c>
      <c r="Q17" s="69"/>
      <c r="R17" s="120" t="e">
        <f>P17/$H$4</f>
        <v>#VALUE!</v>
      </c>
      <c r="S17" s="121" t="e">
        <f>Q17/$H$4</f>
        <v>#DIV/0!</v>
      </c>
      <c r="T17" s="119" t="e">
        <f>IF(T9&gt;=DATEVALUE("7/1/2024"),IF(T16&lt;11,H4,IF(T16=11,H4,T16/11*H4)),IF(T16&lt;12,H4,IF(T16=12,H4,T16/12*H4)))</f>
        <v>#VALUE!</v>
      </c>
      <c r="U17" s="69"/>
      <c r="V17" s="120" t="e">
        <f>T17/$H$4</f>
        <v>#VALUE!</v>
      </c>
      <c r="W17" s="121" t="e">
        <f>U17/$H$4</f>
        <v>#DIV/0!</v>
      </c>
      <c r="X17" s="119" t="e">
        <f>IF(X9&gt;=DATEVALUE("7/1/2024"),IF(X16&lt;11,H4,IF(X16=11,H4,X16/11*H4)),IF(X16&lt;12,H4,IF(X16=12,H4,X16/12*H4)))</f>
        <v>#VALUE!</v>
      </c>
      <c r="Y17" s="69"/>
      <c r="Z17" s="120" t="e">
        <f>X17/$H$4</f>
        <v>#VALUE!</v>
      </c>
      <c r="AA17" s="121" t="e">
        <f>Y17/$H$4</f>
        <v>#DIV/0!</v>
      </c>
      <c r="AB17" s="119" t="e">
        <f>IF(AB9&gt;=DATEVALUE("7/1/2024"),IF(AB16&lt;11,H4,IF(AB16=11,H4,AB16/11*H4)),IF(AB16&lt;12,H4,IF(AB16=12,H4,AB16/12*H4)))</f>
        <v>#VALUE!</v>
      </c>
      <c r="AC17" s="69"/>
      <c r="AD17" s="120" t="e">
        <f>AB17/$H$4</f>
        <v>#VALUE!</v>
      </c>
      <c r="AE17" s="121" t="e">
        <f>AC17/$H$4</f>
        <v>#DIV/0!</v>
      </c>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c r="IR17" s="96"/>
      <c r="IS17" s="96"/>
      <c r="IT17" s="96"/>
      <c r="IU17" s="96"/>
      <c r="IV17" s="96"/>
    </row>
    <row r="18" spans="1:256" s="123" customFormat="1" ht="15">
      <c r="A18" s="96"/>
      <c r="B18" s="214"/>
      <c r="C18" s="118" t="s">
        <v>12</v>
      </c>
      <c r="D18" s="119">
        <f>IF(D16&lt;30,H5,IF(D16=30,H5,D16/30*H5))</f>
        <v>0</v>
      </c>
      <c r="E18" s="69"/>
      <c r="F18" s="120" t="e">
        <f>D18/$H$5</f>
        <v>#DIV/0!</v>
      </c>
      <c r="G18" s="121" t="e">
        <f>E18/$H$5</f>
        <v>#DIV/0!</v>
      </c>
      <c r="H18" s="119">
        <f>IF(H16&lt;30,H5,IF(H16=30,H5,H16/30*H5))</f>
        <v>0</v>
      </c>
      <c r="I18" s="69"/>
      <c r="J18" s="120" t="e">
        <f>H18/$H$5</f>
        <v>#DIV/0!</v>
      </c>
      <c r="K18" s="121" t="e">
        <f>I18/$H$5</f>
        <v>#DIV/0!</v>
      </c>
      <c r="L18" s="119">
        <f>IF(L16&lt;30,H5,IF(L16=30,H5,L16/30*H5))</f>
        <v>0</v>
      </c>
      <c r="M18" s="69"/>
      <c r="N18" s="120" t="e">
        <f>L18/$H$5</f>
        <v>#DIV/0!</v>
      </c>
      <c r="O18" s="121" t="e">
        <f>M18/$H$5</f>
        <v>#DIV/0!</v>
      </c>
      <c r="P18" s="119">
        <f>IF(P16&lt;30,H5,IF(P16=30,H5,P16/30*H5))</f>
        <v>0</v>
      </c>
      <c r="Q18" s="69"/>
      <c r="R18" s="120" t="e">
        <f>P18/$H$5</f>
        <v>#DIV/0!</v>
      </c>
      <c r="S18" s="121" t="e">
        <f>Q18/$H$5</f>
        <v>#DIV/0!</v>
      </c>
      <c r="T18" s="119">
        <f>IF(T16&lt;30,H5,IF(T16=30,H5,T16/30*H5))</f>
        <v>0</v>
      </c>
      <c r="U18" s="69"/>
      <c r="V18" s="120" t="e">
        <f>T18/$H$5</f>
        <v>#DIV/0!</v>
      </c>
      <c r="W18" s="121" t="e">
        <f>U18/$H$5</f>
        <v>#DIV/0!</v>
      </c>
      <c r="X18" s="119">
        <f>IF(X16&lt;30,H5,IF(X16=30,H5,X16/30*H5))</f>
        <v>0</v>
      </c>
      <c r="Y18" s="69"/>
      <c r="Z18" s="120" t="e">
        <f>X18/$H$5</f>
        <v>#DIV/0!</v>
      </c>
      <c r="AA18" s="121" t="e">
        <f>Y18/$H$5</f>
        <v>#DIV/0!</v>
      </c>
      <c r="AB18" s="119">
        <f>IF(AB16&lt;30,H5,IF(AB16=30,H5,AB16/30*H5))</f>
        <v>0</v>
      </c>
      <c r="AC18" s="69"/>
      <c r="AD18" s="120" t="e">
        <f>AB18/$H$5</f>
        <v>#DIV/0!</v>
      </c>
      <c r="AE18" s="121" t="e">
        <f>AC18/$H$5</f>
        <v>#DIV/0!</v>
      </c>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c r="IR18" s="96"/>
      <c r="IS18" s="96"/>
      <c r="IT18" s="96"/>
      <c r="IU18" s="96"/>
      <c r="IV18" s="96"/>
    </row>
    <row r="19" spans="1:256" s="123" customFormat="1" ht="15">
      <c r="A19" s="96"/>
      <c r="B19" s="214"/>
      <c r="C19" s="118" t="s">
        <v>13</v>
      </c>
      <c r="D19" s="119">
        <f>IF(D16&lt;250,H6,IF(D16=250,H6,D16/250*H6))</f>
        <v>0</v>
      </c>
      <c r="E19" s="69"/>
      <c r="F19" s="120" t="e">
        <f>D19/$H$6</f>
        <v>#DIV/0!</v>
      </c>
      <c r="G19" s="121" t="e">
        <f>E19/$H$6</f>
        <v>#DIV/0!</v>
      </c>
      <c r="H19" s="119">
        <f>IF(H16&lt;250,H6,IF(H16=250,H6,H16/250*H6))</f>
        <v>0</v>
      </c>
      <c r="I19" s="69"/>
      <c r="J19" s="120" t="e">
        <f>H19/$H$6</f>
        <v>#DIV/0!</v>
      </c>
      <c r="K19" s="121" t="e">
        <f>I19/$H$6</f>
        <v>#DIV/0!</v>
      </c>
      <c r="L19" s="119">
        <f>IF(L16&lt;250,H6,IF(L16=250,H6,L16/250*H6))</f>
        <v>0</v>
      </c>
      <c r="M19" s="69"/>
      <c r="N19" s="120" t="e">
        <f>L19/$H$6</f>
        <v>#DIV/0!</v>
      </c>
      <c r="O19" s="121" t="e">
        <f>M19/$H$6</f>
        <v>#DIV/0!</v>
      </c>
      <c r="P19" s="119">
        <f>IF(P16&lt;250,H6,IF(P16=250,H6,P16/250*H6))</f>
        <v>0</v>
      </c>
      <c r="Q19" s="69"/>
      <c r="R19" s="120" t="e">
        <f>P19/$H$6</f>
        <v>#DIV/0!</v>
      </c>
      <c r="S19" s="121" t="e">
        <f>Q19/$H$6</f>
        <v>#DIV/0!</v>
      </c>
      <c r="T19" s="119">
        <f>IF(T16&lt;250,H6,IF(T16=250,H6,T16/250*H6))</f>
        <v>0</v>
      </c>
      <c r="U19" s="69"/>
      <c r="V19" s="120" t="e">
        <f>T19/$H$6</f>
        <v>#DIV/0!</v>
      </c>
      <c r="W19" s="121" t="e">
        <f>U19/$H$6</f>
        <v>#DIV/0!</v>
      </c>
      <c r="X19" s="119">
        <f>IF(X16&lt;250,H6,IF(X16=250,H6,X16/250*H6))</f>
        <v>0</v>
      </c>
      <c r="Y19" s="69"/>
      <c r="Z19" s="120" t="e">
        <f>X19/$H$6</f>
        <v>#DIV/0!</v>
      </c>
      <c r="AA19" s="121" t="e">
        <f>Y19/$H$6</f>
        <v>#DIV/0!</v>
      </c>
      <c r="AB19" s="119">
        <f>IF(AB16&lt;250,H6,IF(AB16=250,H6,AB16/250*H6))</f>
        <v>0</v>
      </c>
      <c r="AC19" s="69"/>
      <c r="AD19" s="120" t="e">
        <f>AB19/$H$6</f>
        <v>#DIV/0!</v>
      </c>
      <c r="AE19" s="121" t="e">
        <f>AC19/$H$6</f>
        <v>#DIV/0!</v>
      </c>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row>
    <row r="20" spans="1:256" s="123" customFormat="1" ht="29.25" customHeight="1">
      <c r="A20" s="96"/>
      <c r="B20" s="214" t="s">
        <v>15</v>
      </c>
      <c r="C20" s="117" t="s">
        <v>10</v>
      </c>
      <c r="D20" s="211"/>
      <c r="E20" s="212"/>
      <c r="F20" s="212"/>
      <c r="G20" s="213"/>
      <c r="H20" s="211"/>
      <c r="I20" s="212"/>
      <c r="J20" s="212"/>
      <c r="K20" s="213"/>
      <c r="L20" s="211"/>
      <c r="M20" s="212"/>
      <c r="N20" s="212"/>
      <c r="O20" s="213"/>
      <c r="P20" s="211"/>
      <c r="Q20" s="212"/>
      <c r="R20" s="212"/>
      <c r="S20" s="213"/>
      <c r="T20" s="211"/>
      <c r="U20" s="212"/>
      <c r="V20" s="212"/>
      <c r="W20" s="213"/>
      <c r="X20" s="211"/>
      <c r="Y20" s="212"/>
      <c r="Z20" s="212"/>
      <c r="AA20" s="213"/>
      <c r="AB20" s="211"/>
      <c r="AC20" s="212"/>
      <c r="AD20" s="212"/>
      <c r="AE20" s="213"/>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c r="IR20" s="96"/>
      <c r="IS20" s="96"/>
      <c r="IT20" s="96"/>
      <c r="IU20" s="96"/>
      <c r="IV20" s="96"/>
    </row>
    <row r="21" spans="1:256" s="124" customFormat="1" ht="14.25" customHeight="1">
      <c r="A21" s="96"/>
      <c r="B21" s="214"/>
      <c r="C21" s="118" t="s">
        <v>11</v>
      </c>
      <c r="D21" s="119">
        <f>IF(D9&gt;=DATEVALUE("7/1/2024"),IF(D20&lt;15,H4,IF(D20=15,H4,D20/15*H4)),IF(D20&lt;20,H4,IF(D20=20,H4,D20/20*H4)))</f>
        <v>0</v>
      </c>
      <c r="E21" s="69"/>
      <c r="F21" s="120" t="e">
        <f>D21/$H$4</f>
        <v>#DIV/0!</v>
      </c>
      <c r="G21" s="121" t="e">
        <f>E21/$H$4</f>
        <v>#DIV/0!</v>
      </c>
      <c r="H21" s="119">
        <f>IF(H9&gt;=DATEVALUE("7/1/2024"),IF(H20&lt;15,H4,IF(H20=15,H4,H20/15*H4)),IF(H20&lt;20,H4,IF(H20=20,H4,H20/20*H4)))</f>
        <v>0</v>
      </c>
      <c r="I21" s="69"/>
      <c r="J21" s="120" t="e">
        <f>H21/$H$4</f>
        <v>#DIV/0!</v>
      </c>
      <c r="K21" s="121" t="e">
        <f>I21/$H$4</f>
        <v>#DIV/0!</v>
      </c>
      <c r="L21" s="119" t="e">
        <f>IF(L9&gt;=DATEVALUE("7/1/2024"),IF(L20&lt;15,H4,IF(L20=15,H4,L20/15*H4)),IF(L20&lt;20,H4,IF(L20=20,H4,L20/20*H4)))</f>
        <v>#VALUE!</v>
      </c>
      <c r="M21" s="69"/>
      <c r="N21" s="120" t="e">
        <f>L21/$H$4</f>
        <v>#VALUE!</v>
      </c>
      <c r="O21" s="121" t="e">
        <f>M21/$H$4</f>
        <v>#DIV/0!</v>
      </c>
      <c r="P21" s="119" t="e">
        <f>IF(P9&gt;=DATEVALUE("7/1/2024"),IF(P20&lt;15,H4,IF(P20=15,H4,P20/15*H4)),IF(P20&lt;20,H4,IF(P20=20,H4,P20/20*H4)))</f>
        <v>#VALUE!</v>
      </c>
      <c r="Q21" s="69"/>
      <c r="R21" s="120" t="e">
        <f>P21/$H$4</f>
        <v>#VALUE!</v>
      </c>
      <c r="S21" s="121" t="e">
        <f>Q21/$H$4</f>
        <v>#DIV/0!</v>
      </c>
      <c r="T21" s="119" t="e">
        <f>IF(T9&gt;=DATEVALUE("7/1/2024"),IF(T20&lt;15,H4,IF(T20=15,H4,T20/15*H4)),IF(T20&lt;20,H4,IF(T20=20,H4,T20/20*H4)))</f>
        <v>#VALUE!</v>
      </c>
      <c r="U21" s="69"/>
      <c r="V21" s="120" t="e">
        <f>T21/$H$4</f>
        <v>#VALUE!</v>
      </c>
      <c r="W21" s="121" t="e">
        <f>U21/$H$4</f>
        <v>#DIV/0!</v>
      </c>
      <c r="X21" s="119" t="e">
        <f>IF(X9&gt;=DATEVALUE("7/1/2024"),IF(X20&lt;15,H4,IF(X20=15,H4,X20/15*H4)),IF(X20&lt;20,H4,IF(X20=20,H4,X20/20*H4)))</f>
        <v>#VALUE!</v>
      </c>
      <c r="Y21" s="69"/>
      <c r="Z21" s="120" t="e">
        <f>X21/$H$4</f>
        <v>#VALUE!</v>
      </c>
      <c r="AA21" s="121" t="e">
        <f>Y21/$H$4</f>
        <v>#DIV/0!</v>
      </c>
      <c r="AB21" s="119" t="e">
        <f>IF(AB9&gt;=DATEVALUE("7/1/2024"),IF(AB20&lt;15,H4,IF(AB20=15,H4,AB20/15*H4)),IF(AB20&lt;20,H4,IF(AB20=20,H4,AB20/20*H4)))</f>
        <v>#VALUE!</v>
      </c>
      <c r="AC21" s="69"/>
      <c r="AD21" s="120" t="e">
        <f>AB21/$H$4</f>
        <v>#VALUE!</v>
      </c>
      <c r="AE21" s="121" t="e">
        <f>AC21/$H$4</f>
        <v>#DIV/0!</v>
      </c>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c r="IR21" s="96"/>
      <c r="IS21" s="96"/>
      <c r="IT21" s="96"/>
      <c r="IU21" s="96"/>
      <c r="IV21" s="96"/>
    </row>
    <row r="22" spans="1:256" s="124" customFormat="1" ht="15">
      <c r="A22" s="96"/>
      <c r="B22" s="214"/>
      <c r="C22" s="118" t="s">
        <v>12</v>
      </c>
      <c r="D22" s="119">
        <f>IF(D20&lt;40,H5,IF(D20=40,H5,D20/40*H5))</f>
        <v>0</v>
      </c>
      <c r="E22" s="69"/>
      <c r="F22" s="120" t="e">
        <f>D22/$H$5</f>
        <v>#DIV/0!</v>
      </c>
      <c r="G22" s="121" t="e">
        <f>E22/$H$5</f>
        <v>#DIV/0!</v>
      </c>
      <c r="H22" s="119">
        <f>IF(H20&lt;40,H5,IF(H20=40,H5,H20/40*H5))</f>
        <v>0</v>
      </c>
      <c r="I22" s="69"/>
      <c r="J22" s="120" t="e">
        <f>H22/$H$5</f>
        <v>#DIV/0!</v>
      </c>
      <c r="K22" s="121" t="e">
        <f>I22/$H$5</f>
        <v>#DIV/0!</v>
      </c>
      <c r="L22" s="119">
        <f>IF(L20&lt;40,H5,IF(L20=40,H5,L20/40*H5))</f>
        <v>0</v>
      </c>
      <c r="M22" s="69"/>
      <c r="N22" s="120" t="e">
        <f>L22/$H$5</f>
        <v>#DIV/0!</v>
      </c>
      <c r="O22" s="121" t="e">
        <f>M22/$H$5</f>
        <v>#DIV/0!</v>
      </c>
      <c r="P22" s="119">
        <f>IF(P20&lt;40,H5,IF(P20=40,H5,P20/40*H5))</f>
        <v>0</v>
      </c>
      <c r="Q22" s="69"/>
      <c r="R22" s="120" t="e">
        <f>P22/$H$5</f>
        <v>#DIV/0!</v>
      </c>
      <c r="S22" s="121" t="e">
        <f>Q22/$H$5</f>
        <v>#DIV/0!</v>
      </c>
      <c r="T22" s="119">
        <f>IF(T20&lt;40,H5,IF(T20=40,H5,T20/40*H5))</f>
        <v>0</v>
      </c>
      <c r="U22" s="69"/>
      <c r="V22" s="120" t="e">
        <f>T22/$H$5</f>
        <v>#DIV/0!</v>
      </c>
      <c r="W22" s="121" t="e">
        <f>U22/$H$5</f>
        <v>#DIV/0!</v>
      </c>
      <c r="X22" s="119">
        <f>IF(X20&lt;40,H5,IF(X20=40,H5,X20/40*H5))</f>
        <v>0</v>
      </c>
      <c r="Y22" s="69"/>
      <c r="Z22" s="120" t="e">
        <f>X22/$H$5</f>
        <v>#DIV/0!</v>
      </c>
      <c r="AA22" s="121" t="e">
        <f>Y22/$H$5</f>
        <v>#DIV/0!</v>
      </c>
      <c r="AB22" s="119">
        <f>IF(AB20&lt;40,H5,IF(AB20=40,H5,AB20/40*H5))</f>
        <v>0</v>
      </c>
      <c r="AC22" s="69"/>
      <c r="AD22" s="120" t="e">
        <f>AB22/$H$5</f>
        <v>#DIV/0!</v>
      </c>
      <c r="AE22" s="121" t="e">
        <f>AC22/$H$5</f>
        <v>#DIV/0!</v>
      </c>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c r="IR22" s="96"/>
      <c r="IS22" s="96"/>
      <c r="IT22" s="96"/>
      <c r="IU22" s="96"/>
      <c r="IV22" s="96"/>
    </row>
    <row r="23" spans="1:256" s="124" customFormat="1" ht="15.75" thickBot="1">
      <c r="A23" s="96"/>
      <c r="B23" s="215"/>
      <c r="C23" s="118" t="s">
        <v>13</v>
      </c>
      <c r="D23" s="125">
        <f>IF(D20&lt;250,H6,IF(D20=250,H6,D20/250*H6))</f>
        <v>0</v>
      </c>
      <c r="E23" s="70"/>
      <c r="F23" s="126" t="e">
        <f>D23/$H$6</f>
        <v>#DIV/0!</v>
      </c>
      <c r="G23" s="127" t="e">
        <f>E23/$H$6</f>
        <v>#DIV/0!</v>
      </c>
      <c r="H23" s="125">
        <f>IF(H20&lt;250,H6,IF(H20=250,H6,H20/250*H6))</f>
        <v>0</v>
      </c>
      <c r="I23" s="71"/>
      <c r="J23" s="126" t="e">
        <f>H23/$H$6</f>
        <v>#DIV/0!</v>
      </c>
      <c r="K23" s="127" t="e">
        <f>I23/$H$6</f>
        <v>#DIV/0!</v>
      </c>
      <c r="L23" s="125">
        <f>IF(L20&lt;250,H6,IF(L20=250,H6,L20/250*H6))</f>
        <v>0</v>
      </c>
      <c r="M23" s="71"/>
      <c r="N23" s="126" t="e">
        <f>L23/$H$6</f>
        <v>#DIV/0!</v>
      </c>
      <c r="O23" s="127" t="e">
        <f>M23/$H$6</f>
        <v>#DIV/0!</v>
      </c>
      <c r="P23" s="125">
        <f>IF(P20&lt;250,H6,IF(P20=250,H6,P20/250*H6))</f>
        <v>0</v>
      </c>
      <c r="Q23" s="71"/>
      <c r="R23" s="126" t="e">
        <f>P23/$H$6</f>
        <v>#DIV/0!</v>
      </c>
      <c r="S23" s="127" t="e">
        <f>Q23/$H$6</f>
        <v>#DIV/0!</v>
      </c>
      <c r="T23" s="125">
        <f>IF(T20&lt;250,H6,IF(T20=250,H6,T20/250*H6))</f>
        <v>0</v>
      </c>
      <c r="U23" s="71"/>
      <c r="V23" s="126" t="e">
        <f>T23/$H$6</f>
        <v>#DIV/0!</v>
      </c>
      <c r="W23" s="127" t="e">
        <f>U23/$H$6</f>
        <v>#DIV/0!</v>
      </c>
      <c r="X23" s="125">
        <f>IF(X20&lt;250,H6,IF(X20=250,H6,X20/250*H6))</f>
        <v>0</v>
      </c>
      <c r="Y23" s="71"/>
      <c r="Z23" s="126" t="e">
        <f>X23/$H$6</f>
        <v>#DIV/0!</v>
      </c>
      <c r="AA23" s="127" t="e">
        <f>Y23/$H$6</f>
        <v>#DIV/0!</v>
      </c>
      <c r="AB23" s="125">
        <f>IF(AB20&lt;250,H6,IF(AB20=250,H6,AB20/250*H6))</f>
        <v>0</v>
      </c>
      <c r="AC23" s="71"/>
      <c r="AD23" s="126" t="e">
        <f>AB23/$H$6</f>
        <v>#DIV/0!</v>
      </c>
      <c r="AE23" s="127" t="e">
        <f>AC23/$H$6</f>
        <v>#DIV/0!</v>
      </c>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c r="IR23" s="96"/>
      <c r="IS23" s="96"/>
      <c r="IT23" s="96"/>
      <c r="IU23" s="96"/>
      <c r="IV23" s="96"/>
    </row>
    <row r="24" spans="1:256" s="124" customFormat="1" ht="15.75" thickBot="1">
      <c r="A24" s="96"/>
      <c r="B24" s="128"/>
      <c r="C24" s="129"/>
      <c r="D24" s="130"/>
      <c r="E24" s="130"/>
      <c r="F24" s="130"/>
      <c r="G24" s="130"/>
      <c r="H24" s="130"/>
      <c r="I24" s="130"/>
      <c r="J24" s="130"/>
      <c r="K24" s="130"/>
      <c r="L24" s="130"/>
      <c r="M24" s="96"/>
      <c r="N24" s="96"/>
      <c r="O24" s="96"/>
      <c r="P24" s="130"/>
      <c r="Q24" s="96"/>
      <c r="R24" s="96"/>
      <c r="S24" s="96"/>
      <c r="T24" s="130"/>
      <c r="U24" s="96"/>
      <c r="V24" s="96"/>
      <c r="W24" s="96"/>
      <c r="X24" s="130"/>
      <c r="Y24" s="96"/>
      <c r="Z24" s="96"/>
      <c r="AA24" s="96"/>
      <c r="AB24" s="130"/>
      <c r="AC24" s="96"/>
      <c r="AD24" s="129"/>
      <c r="AE24" s="99"/>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c r="IR24" s="96"/>
      <c r="IS24" s="96"/>
      <c r="IT24" s="96"/>
      <c r="IU24" s="96"/>
      <c r="IV24" s="96"/>
    </row>
    <row r="25" spans="2:255" s="131" customFormat="1" ht="15">
      <c r="B25" s="208" t="s">
        <v>16</v>
      </c>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10"/>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c r="FV25" s="132"/>
      <c r="FW25" s="132"/>
      <c r="FX25" s="132"/>
      <c r="FY25" s="132"/>
      <c r="FZ25" s="132"/>
      <c r="GA25" s="132"/>
      <c r="GB25" s="132"/>
      <c r="GC25" s="132"/>
      <c r="GD25" s="132"/>
      <c r="GE25" s="132"/>
      <c r="GF25" s="132"/>
      <c r="GG25" s="132"/>
      <c r="GH25" s="132"/>
      <c r="GI25" s="132"/>
      <c r="GJ25" s="132"/>
      <c r="GK25" s="132"/>
      <c r="GL25" s="132"/>
      <c r="GM25" s="132"/>
      <c r="GN25" s="132"/>
      <c r="GO25" s="132"/>
      <c r="GP25" s="132"/>
      <c r="GQ25" s="132"/>
      <c r="GR25" s="132"/>
      <c r="GS25" s="132"/>
      <c r="GT25" s="132"/>
      <c r="GU25" s="132"/>
      <c r="GV25" s="132"/>
      <c r="GW25" s="132"/>
      <c r="GX25" s="132"/>
      <c r="GY25" s="132"/>
      <c r="GZ25" s="132"/>
      <c r="HA25" s="132"/>
      <c r="HB25" s="132"/>
      <c r="HC25" s="132"/>
      <c r="HD25" s="132"/>
      <c r="HE25" s="132"/>
      <c r="HF25" s="132"/>
      <c r="HG25" s="132"/>
      <c r="HH25" s="132"/>
      <c r="HI25" s="132"/>
      <c r="HJ25" s="132"/>
      <c r="HK25" s="132"/>
      <c r="HL25" s="132"/>
      <c r="HM25" s="132"/>
      <c r="HN25" s="132"/>
      <c r="HO25" s="132"/>
      <c r="HP25" s="132"/>
      <c r="HQ25" s="132"/>
      <c r="HR25" s="132"/>
      <c r="HS25" s="132"/>
      <c r="HT25" s="132"/>
      <c r="HU25" s="132"/>
      <c r="HV25" s="132"/>
      <c r="HW25" s="132"/>
      <c r="HX25" s="132"/>
      <c r="HY25" s="132"/>
      <c r="HZ25" s="132"/>
      <c r="IA25" s="132"/>
      <c r="IB25" s="132"/>
      <c r="IC25" s="132"/>
      <c r="ID25" s="132"/>
      <c r="IE25" s="132"/>
      <c r="IF25" s="132"/>
      <c r="IG25" s="132"/>
      <c r="IH25" s="132"/>
      <c r="II25" s="132"/>
      <c r="IJ25" s="132"/>
      <c r="IK25" s="132"/>
      <c r="IL25" s="132"/>
      <c r="IM25" s="132"/>
      <c r="IN25" s="132"/>
      <c r="IO25" s="132"/>
      <c r="IP25" s="132"/>
      <c r="IQ25" s="132"/>
      <c r="IR25" s="132"/>
      <c r="IS25" s="132"/>
      <c r="IT25" s="132"/>
      <c r="IU25" s="132"/>
    </row>
    <row r="26" spans="2:253" s="131" customFormat="1" ht="15">
      <c r="B26" s="206" t="s">
        <v>3</v>
      </c>
      <c r="C26" s="207"/>
      <c r="D26" s="200">
        <f>D9</f>
        <v>0</v>
      </c>
      <c r="E26" s="200"/>
      <c r="F26" s="200"/>
      <c r="G26" s="200"/>
      <c r="H26" s="200">
        <f>H9</f>
      </c>
      <c r="I26" s="200"/>
      <c r="J26" s="200"/>
      <c r="K26" s="200"/>
      <c r="L26" s="200" t="e">
        <f>L9</f>
        <v>#VALUE!</v>
      </c>
      <c r="M26" s="200"/>
      <c r="N26" s="200"/>
      <c r="O26" s="200"/>
      <c r="P26" s="200" t="e">
        <f>P9</f>
        <v>#VALUE!</v>
      </c>
      <c r="Q26" s="200"/>
      <c r="R26" s="200"/>
      <c r="S26" s="200"/>
      <c r="T26" s="200" t="e">
        <f>T9</f>
        <v>#VALUE!</v>
      </c>
      <c r="U26" s="200"/>
      <c r="V26" s="200"/>
      <c r="W26" s="200"/>
      <c r="X26" s="200" t="e">
        <f>X9</f>
        <v>#VALUE!</v>
      </c>
      <c r="Y26" s="200"/>
      <c r="Z26" s="200"/>
      <c r="AA26" s="200"/>
      <c r="AB26" s="200" t="e">
        <f>AB9</f>
        <v>#VALUE!</v>
      </c>
      <c r="AC26" s="200"/>
      <c r="AD26" s="200"/>
      <c r="AE26" s="201"/>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c r="FV26" s="132"/>
      <c r="FW26" s="132"/>
      <c r="FX26" s="132"/>
      <c r="FY26" s="132"/>
      <c r="FZ26" s="132"/>
      <c r="GA26" s="132"/>
      <c r="GB26" s="132"/>
      <c r="GC26" s="132"/>
      <c r="GD26" s="132"/>
      <c r="GE26" s="132"/>
      <c r="GF26" s="132"/>
      <c r="GG26" s="132"/>
      <c r="GH26" s="132"/>
      <c r="GI26" s="132"/>
      <c r="GJ26" s="132"/>
      <c r="GK26" s="132"/>
      <c r="GL26" s="132"/>
      <c r="GM26" s="132"/>
      <c r="GN26" s="132"/>
      <c r="GO26" s="132"/>
      <c r="GP26" s="132"/>
      <c r="GQ26" s="132"/>
      <c r="GR26" s="132"/>
      <c r="GS26" s="132"/>
      <c r="GT26" s="132"/>
      <c r="GU26" s="132"/>
      <c r="GV26" s="132"/>
      <c r="GW26" s="132"/>
      <c r="GX26" s="132"/>
      <c r="GY26" s="132"/>
      <c r="GZ26" s="132"/>
      <c r="HA26" s="132"/>
      <c r="HB26" s="132"/>
      <c r="HC26" s="132"/>
      <c r="HD26" s="132"/>
      <c r="HE26" s="132"/>
      <c r="HF26" s="132"/>
      <c r="HG26" s="132"/>
      <c r="HH26" s="132"/>
      <c r="HI26" s="132"/>
      <c r="HJ26" s="132"/>
      <c r="HK26" s="132"/>
      <c r="HL26" s="132"/>
      <c r="HM26" s="132"/>
      <c r="HN26" s="132"/>
      <c r="HO26" s="132"/>
      <c r="HP26" s="132"/>
      <c r="HQ26" s="132"/>
      <c r="HR26" s="132"/>
      <c r="HS26" s="132"/>
      <c r="HT26" s="132"/>
      <c r="HU26" s="132"/>
      <c r="HV26" s="132"/>
      <c r="HW26" s="132"/>
      <c r="HX26" s="132"/>
      <c r="HY26" s="132"/>
      <c r="HZ26" s="132"/>
      <c r="IA26" s="132"/>
      <c r="IB26" s="132"/>
      <c r="IC26" s="132"/>
      <c r="ID26" s="132"/>
      <c r="IE26" s="132"/>
      <c r="IF26" s="132"/>
      <c r="IG26" s="132"/>
      <c r="IH26" s="132"/>
      <c r="II26" s="132"/>
      <c r="IJ26" s="132"/>
      <c r="IK26" s="132"/>
      <c r="IL26" s="132"/>
      <c r="IM26" s="132"/>
      <c r="IN26" s="132"/>
      <c r="IO26" s="132"/>
      <c r="IP26" s="132"/>
      <c r="IQ26" s="132"/>
      <c r="IR26" s="132"/>
      <c r="IS26" s="132"/>
    </row>
    <row r="27" spans="2:256" ht="15" customHeight="1">
      <c r="B27" s="206"/>
      <c r="C27" s="207"/>
      <c r="D27" s="200" t="str">
        <f>D10</f>
        <v>Hours</v>
      </c>
      <c r="E27" s="200"/>
      <c r="F27" s="200"/>
      <c r="G27" s="200"/>
      <c r="H27" s="200" t="str">
        <f>H10</f>
        <v>Hours</v>
      </c>
      <c r="I27" s="200"/>
      <c r="J27" s="200"/>
      <c r="K27" s="200"/>
      <c r="L27" s="200" t="str">
        <f>L10</f>
        <v>Hours</v>
      </c>
      <c r="M27" s="200"/>
      <c r="N27" s="200"/>
      <c r="O27" s="200"/>
      <c r="P27" s="200" t="str">
        <f>P10</f>
        <v>Hours</v>
      </c>
      <c r="Q27" s="200"/>
      <c r="R27" s="200"/>
      <c r="S27" s="200"/>
      <c r="T27" s="200" t="str">
        <f>T10</f>
        <v>Hours</v>
      </c>
      <c r="U27" s="200"/>
      <c r="V27" s="200"/>
      <c r="W27" s="200"/>
      <c r="X27" s="200" t="str">
        <f>X10</f>
        <v>Hours</v>
      </c>
      <c r="Y27" s="200"/>
      <c r="Z27" s="200"/>
      <c r="AA27" s="200"/>
      <c r="AB27" s="200" t="str">
        <f>AB10</f>
        <v>Hours</v>
      </c>
      <c r="AC27" s="200"/>
      <c r="AD27" s="200"/>
      <c r="AE27" s="201"/>
      <c r="IU27" s="95"/>
      <c r="IV27" s="95"/>
    </row>
    <row r="28" spans="2:31" s="96" customFormat="1" ht="15" customHeight="1">
      <c r="B28" s="202" t="s">
        <v>17</v>
      </c>
      <c r="C28" s="203"/>
      <c r="D28" s="204">
        <f>MAX(D12,D16,D20)</f>
        <v>0</v>
      </c>
      <c r="E28" s="204"/>
      <c r="F28" s="204"/>
      <c r="G28" s="204"/>
      <c r="H28" s="204">
        <f>MAX(H12,H16,H20)</f>
        <v>0</v>
      </c>
      <c r="I28" s="204"/>
      <c r="J28" s="204"/>
      <c r="K28" s="204"/>
      <c r="L28" s="204">
        <f>MAX(L12,L16,L20)</f>
        <v>0</v>
      </c>
      <c r="M28" s="204"/>
      <c r="N28" s="204"/>
      <c r="O28" s="204"/>
      <c r="P28" s="204">
        <f>MAX(P12,P16,P20)</f>
        <v>0</v>
      </c>
      <c r="Q28" s="204"/>
      <c r="R28" s="204"/>
      <c r="S28" s="204"/>
      <c r="T28" s="204">
        <f>MAX(T12,T16,T20)</f>
        <v>0</v>
      </c>
      <c r="U28" s="204"/>
      <c r="V28" s="204"/>
      <c r="W28" s="204"/>
      <c r="X28" s="204">
        <f>MAX(X12,X16,X20)</f>
        <v>0</v>
      </c>
      <c r="Y28" s="204"/>
      <c r="Z28" s="204"/>
      <c r="AA28" s="204"/>
      <c r="AB28" s="204">
        <f>MAX(AB12,AB16,AB20)</f>
        <v>0</v>
      </c>
      <c r="AC28" s="204"/>
      <c r="AD28" s="204"/>
      <c r="AE28" s="205"/>
    </row>
    <row r="29" spans="2:31" s="96" customFormat="1" ht="15" customHeight="1">
      <c r="B29" s="197" t="s">
        <v>72</v>
      </c>
      <c r="C29" s="198"/>
      <c r="D29" s="181"/>
      <c r="E29" s="181"/>
      <c r="F29" s="192"/>
      <c r="G29" s="193"/>
      <c r="H29" s="181"/>
      <c r="I29" s="181"/>
      <c r="J29" s="192"/>
      <c r="K29" s="193"/>
      <c r="L29" s="181"/>
      <c r="M29" s="181"/>
      <c r="N29" s="192"/>
      <c r="O29" s="193"/>
      <c r="P29" s="181"/>
      <c r="Q29" s="181"/>
      <c r="R29" s="192"/>
      <c r="S29" s="193"/>
      <c r="T29" s="181"/>
      <c r="U29" s="181"/>
      <c r="V29" s="192"/>
      <c r="W29" s="193"/>
      <c r="X29" s="181"/>
      <c r="Y29" s="181"/>
      <c r="Z29" s="192">
        <v>1</v>
      </c>
      <c r="AA29" s="193"/>
      <c r="AB29" s="181"/>
      <c r="AC29" s="181"/>
      <c r="AD29" s="192"/>
      <c r="AE29" s="194"/>
    </row>
    <row r="30" spans="1:254" s="124" customFormat="1" ht="15" customHeight="1">
      <c r="A30" s="96"/>
      <c r="B30" s="195" t="s">
        <v>18</v>
      </c>
      <c r="C30" s="196"/>
      <c r="D30" s="246">
        <f>IF(D9&lt;=DATEVALUE("6/30/2024"),(D28*2.87),(D28*3.2))</f>
        <v>0</v>
      </c>
      <c r="E30" s="247"/>
      <c r="F30" s="179">
        <f>SUM(E13:E15,E17:E19,E21:E23,F29)</f>
        <v>0</v>
      </c>
      <c r="G30" s="180"/>
      <c r="H30" s="181">
        <f>IF(H9&lt;=DATEVALUE("6/30/2024"),(H28*2.87),(H28*3.2))</f>
        <v>0</v>
      </c>
      <c r="I30" s="181"/>
      <c r="J30" s="179">
        <f>SUM(I13:I15,I17:I19,I21:I23,J29)</f>
        <v>0</v>
      </c>
      <c r="K30" s="180"/>
      <c r="L30" s="181" t="e">
        <f>IF(L9&lt;=DATEVALUE("6/30/2024"),(L28*2.87),(L28*3.2))</f>
        <v>#VALUE!</v>
      </c>
      <c r="M30" s="181"/>
      <c r="N30" s="179">
        <f>SUM(M13:M15,M17:M19,M21:M23,N29)</f>
        <v>0</v>
      </c>
      <c r="O30" s="180"/>
      <c r="P30" s="181" t="e">
        <f>IF(P9&lt;=DATEVALUE("6/30/2024"),(P28*2.87),(P28*3.2))</f>
        <v>#VALUE!</v>
      </c>
      <c r="Q30" s="181"/>
      <c r="R30" s="179">
        <f>SUM(Q13:Q15,Q17:Q19,Q21:Q23,R29)</f>
        <v>0</v>
      </c>
      <c r="S30" s="180"/>
      <c r="T30" s="181" t="e">
        <f>IF(T9&lt;=DATEVALUE("6/30/2024"),(T28*2.87),(T28*3.2))</f>
        <v>#VALUE!</v>
      </c>
      <c r="U30" s="181"/>
      <c r="V30" s="179">
        <f>SUM(U13:U15,U17:U19,U21:U23,V29)</f>
        <v>0</v>
      </c>
      <c r="W30" s="180"/>
      <c r="X30" s="181" t="e">
        <f>IF(X9&lt;=DATEVALUE("6/30/2024"),(X28*2.87),(X28*3.2))</f>
        <v>#VALUE!</v>
      </c>
      <c r="Y30" s="181"/>
      <c r="Z30" s="179">
        <f>SUM(Y13:Y15,Y17:Y19,Y21:Y23,Z29)</f>
        <v>1</v>
      </c>
      <c r="AA30" s="180"/>
      <c r="AB30" s="181" t="e">
        <f>IF(AB9&lt;=DATEVALUE("6/30/2024"),(AB28*2.87),(AB28*3.2))</f>
        <v>#VALUE!</v>
      </c>
      <c r="AC30" s="181"/>
      <c r="AD30" s="179">
        <f>SUM(AC13:AC15,AC17:AC19,AC21:AC23,AD29)</f>
        <v>0</v>
      </c>
      <c r="AE30" s="199"/>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c r="IA30" s="96"/>
      <c r="IB30" s="96"/>
      <c r="IC30" s="96"/>
      <c r="ID30" s="96"/>
      <c r="IE30" s="96"/>
      <c r="IF30" s="96"/>
      <c r="IG30" s="96"/>
      <c r="IH30" s="96"/>
      <c r="II30" s="96"/>
      <c r="IJ30" s="96"/>
      <c r="IK30" s="96"/>
      <c r="IL30" s="96"/>
      <c r="IM30" s="96"/>
      <c r="IN30" s="96"/>
      <c r="IO30" s="96"/>
      <c r="IP30" s="96"/>
      <c r="IQ30" s="96"/>
      <c r="IR30" s="96"/>
      <c r="IS30" s="96"/>
      <c r="IT30" s="96"/>
    </row>
    <row r="31" spans="2:256" ht="15.75" customHeight="1" thickBot="1">
      <c r="B31" s="190" t="s">
        <v>16</v>
      </c>
      <c r="C31" s="191"/>
      <c r="D31" s="189" t="e">
        <f>D30/D28</f>
        <v>#DIV/0!</v>
      </c>
      <c r="E31" s="189"/>
      <c r="F31" s="182" t="e">
        <f>F30/D28</f>
        <v>#DIV/0!</v>
      </c>
      <c r="G31" s="182"/>
      <c r="H31" s="189" t="e">
        <f>H30/H28</f>
        <v>#DIV/0!</v>
      </c>
      <c r="I31" s="189"/>
      <c r="J31" s="182" t="e">
        <f>J30/H28</f>
        <v>#DIV/0!</v>
      </c>
      <c r="K31" s="182"/>
      <c r="L31" s="189" t="e">
        <f>L30/L28</f>
        <v>#VALUE!</v>
      </c>
      <c r="M31" s="189"/>
      <c r="N31" s="182" t="e">
        <f>N30/L28</f>
        <v>#DIV/0!</v>
      </c>
      <c r="O31" s="182"/>
      <c r="P31" s="189" t="e">
        <f>P30/P28</f>
        <v>#VALUE!</v>
      </c>
      <c r="Q31" s="189"/>
      <c r="R31" s="182" t="e">
        <f>R30/P28</f>
        <v>#DIV/0!</v>
      </c>
      <c r="S31" s="182"/>
      <c r="T31" s="189" t="e">
        <f>T30/T28</f>
        <v>#VALUE!</v>
      </c>
      <c r="U31" s="189"/>
      <c r="V31" s="182" t="e">
        <f>V30/T28</f>
        <v>#DIV/0!</v>
      </c>
      <c r="W31" s="182"/>
      <c r="X31" s="189" t="e">
        <f>X30/X28</f>
        <v>#VALUE!</v>
      </c>
      <c r="Y31" s="189"/>
      <c r="Z31" s="182" t="e">
        <f>Z30/X28</f>
        <v>#DIV/0!</v>
      </c>
      <c r="AA31" s="182"/>
      <c r="AB31" s="189" t="e">
        <f>AB30/AB28</f>
        <v>#VALUE!</v>
      </c>
      <c r="AC31" s="189"/>
      <c r="AD31" s="182" t="e">
        <f>AD30/AB28</f>
        <v>#DIV/0!</v>
      </c>
      <c r="AE31" s="183"/>
      <c r="IU31" s="95"/>
      <c r="IV31" s="95"/>
    </row>
    <row r="32" spans="2:256" ht="15.75" customHeight="1" thickBot="1">
      <c r="B32" s="103"/>
      <c r="C32" s="104"/>
      <c r="D32" s="133"/>
      <c r="E32" s="133"/>
      <c r="F32" s="133"/>
      <c r="G32" s="133"/>
      <c r="H32" s="133"/>
      <c r="I32" s="133"/>
      <c r="J32" s="133"/>
      <c r="K32" s="133"/>
      <c r="L32" s="133"/>
      <c r="M32" s="133"/>
      <c r="N32" s="96"/>
      <c r="O32" s="96"/>
      <c r="P32" s="133"/>
      <c r="Q32" s="133"/>
      <c r="R32" s="133"/>
      <c r="S32" s="133"/>
      <c r="T32" s="133"/>
      <c r="U32" s="133"/>
      <c r="V32" s="133"/>
      <c r="W32" s="133"/>
      <c r="X32" s="133"/>
      <c r="Y32" s="133"/>
      <c r="Z32" s="133"/>
      <c r="AA32" s="133"/>
      <c r="AB32" s="133"/>
      <c r="AC32" s="133"/>
      <c r="AD32" s="133"/>
      <c r="AE32" s="134"/>
      <c r="IU32" s="95"/>
      <c r="IV32" s="95"/>
    </row>
    <row r="33" spans="2:31" ht="15.75" thickBot="1">
      <c r="B33" s="184" t="s">
        <v>73</v>
      </c>
      <c r="C33" s="185"/>
      <c r="D33" s="186" t="e">
        <f>AVERAGE(F31,J31,N31,R31,V31,Z31,AD31)</f>
        <v>#DIV/0!</v>
      </c>
      <c r="E33" s="187"/>
      <c r="F33" s="187"/>
      <c r="G33" s="188"/>
      <c r="AE33" s="99"/>
    </row>
    <row r="34" spans="2:31" ht="15.75" thickBot="1">
      <c r="B34" s="184" t="s">
        <v>59</v>
      </c>
      <c r="C34" s="185"/>
      <c r="D34" s="186" t="e">
        <f>AVERAGE(F31,J31,N31,R31,V31,Z31,AD31,'Week 2'!F31:G31,'Week 2'!J31:K31,'Week 3'!N31:O31,'Week 3'!F31:G31,'Week 3'!J31:K31,'Week 3'!N31:O31,'Week 3'!R31:S31,'Week 3'!V31:W31,'Week 3'!Z31:AA31,'Week 3'!AD31:AE31,'Week 2'!R31:S31,'Week 2'!V31:W31,'Week 2'!Z31:AA31,'Week 2'!AD31:AE31)</f>
        <v>#DIV/0!</v>
      </c>
      <c r="E34" s="187"/>
      <c r="F34" s="187"/>
      <c r="G34" s="188"/>
      <c r="H34" s="135"/>
      <c r="I34" s="135"/>
      <c r="J34" s="135"/>
      <c r="K34" s="135"/>
      <c r="L34" s="135"/>
      <c r="M34" s="135"/>
      <c r="N34" s="135"/>
      <c r="O34" s="135"/>
      <c r="P34" s="135"/>
      <c r="Q34" s="135"/>
      <c r="R34" s="135"/>
      <c r="S34" s="135"/>
      <c r="T34" s="135"/>
      <c r="U34" s="135"/>
      <c r="V34" s="135"/>
      <c r="W34" s="135"/>
      <c r="X34" s="135"/>
      <c r="Y34" s="135"/>
      <c r="Z34" s="135"/>
      <c r="AA34" s="135"/>
      <c r="AB34" s="135"/>
      <c r="AC34" s="135"/>
      <c r="AD34" s="136"/>
      <c r="AE34" s="137"/>
    </row>
  </sheetData>
  <sheetProtection sheet="1" selectLockedCells="1"/>
  <mergeCells count="127">
    <mergeCell ref="T29:U29"/>
    <mergeCell ref="V29:W29"/>
    <mergeCell ref="X29:Y29"/>
    <mergeCell ref="Z29:AA29"/>
    <mergeCell ref="AB29:AC29"/>
    <mergeCell ref="AD29:AE29"/>
    <mergeCell ref="B29:C29"/>
    <mergeCell ref="D29:E29"/>
    <mergeCell ref="H29:I29"/>
    <mergeCell ref="L29:M29"/>
    <mergeCell ref="P29:Q29"/>
    <mergeCell ref="F29:G29"/>
    <mergeCell ref="J29:K29"/>
    <mergeCell ref="N29:O29"/>
    <mergeCell ref="R29:S29"/>
    <mergeCell ref="B34:C34"/>
    <mergeCell ref="D34:G34"/>
    <mergeCell ref="B8:AE8"/>
    <mergeCell ref="D9:G9"/>
    <mergeCell ref="H9:K9"/>
    <mergeCell ref="L9:O9"/>
    <mergeCell ref="P9:S9"/>
    <mergeCell ref="T9:W9"/>
    <mergeCell ref="X9:AA9"/>
    <mergeCell ref="AB9:AE9"/>
    <mergeCell ref="H10:I10"/>
    <mergeCell ref="J10:K10"/>
    <mergeCell ref="L10:M10"/>
    <mergeCell ref="N10:O10"/>
    <mergeCell ref="T26:W26"/>
    <mergeCell ref="X26:AA26"/>
    <mergeCell ref="AB26:AE26"/>
    <mergeCell ref="X16:AA16"/>
    <mergeCell ref="AB16:AE16"/>
    <mergeCell ref="B20:B23"/>
    <mergeCell ref="D20:G20"/>
    <mergeCell ref="H20:K20"/>
    <mergeCell ref="L20:O20"/>
    <mergeCell ref="P20:S20"/>
    <mergeCell ref="B2:AE2"/>
    <mergeCell ref="B3:D3"/>
    <mergeCell ref="B4:G4"/>
    <mergeCell ref="R4:AA4"/>
    <mergeCell ref="B5:G5"/>
    <mergeCell ref="B6:G6"/>
    <mergeCell ref="AB10:AC10"/>
    <mergeCell ref="AD10:AE10"/>
    <mergeCell ref="B12:B15"/>
    <mergeCell ref="D12:G12"/>
    <mergeCell ref="H12:K12"/>
    <mergeCell ref="L12:O12"/>
    <mergeCell ref="P12:S12"/>
    <mergeCell ref="T12:W12"/>
    <mergeCell ref="X12:AA12"/>
    <mergeCell ref="AB12:AE12"/>
    <mergeCell ref="P10:Q10"/>
    <mergeCell ref="R10:S10"/>
    <mergeCell ref="T10:U10"/>
    <mergeCell ref="V10:W10"/>
    <mergeCell ref="X10:Y10"/>
    <mergeCell ref="Z10:AA10"/>
    <mergeCell ref="D10:E10"/>
    <mergeCell ref="F10:G10"/>
    <mergeCell ref="T20:W20"/>
    <mergeCell ref="X20:AA20"/>
    <mergeCell ref="AB20:AE20"/>
    <mergeCell ref="B16:B19"/>
    <mergeCell ref="D16:G16"/>
    <mergeCell ref="H16:K16"/>
    <mergeCell ref="L16:O16"/>
    <mergeCell ref="P16:S16"/>
    <mergeCell ref="T16:W16"/>
    <mergeCell ref="T28:W28"/>
    <mergeCell ref="X28:AA28"/>
    <mergeCell ref="AB28:AE28"/>
    <mergeCell ref="B27:C27"/>
    <mergeCell ref="D27:G27"/>
    <mergeCell ref="H27:K27"/>
    <mergeCell ref="L27:O27"/>
    <mergeCell ref="P27:S27"/>
    <mergeCell ref="T27:W27"/>
    <mergeCell ref="L26:O26"/>
    <mergeCell ref="P26:S26"/>
    <mergeCell ref="B31:C31"/>
    <mergeCell ref="D31:E31"/>
    <mergeCell ref="F31:G31"/>
    <mergeCell ref="H31:I31"/>
    <mergeCell ref="J31:K31"/>
    <mergeCell ref="L31:M31"/>
    <mergeCell ref="N31:O31"/>
    <mergeCell ref="N30:O30"/>
    <mergeCell ref="P30:Q30"/>
    <mergeCell ref="B30:C30"/>
    <mergeCell ref="D30:E30"/>
    <mergeCell ref="F30:G30"/>
    <mergeCell ref="H30:I30"/>
    <mergeCell ref="J30:K30"/>
    <mergeCell ref="L30:M30"/>
    <mergeCell ref="B28:C28"/>
    <mergeCell ref="D28:G28"/>
    <mergeCell ref="H28:K28"/>
    <mergeCell ref="L28:O28"/>
    <mergeCell ref="P28:S28"/>
    <mergeCell ref="B33:C33"/>
    <mergeCell ref="D33:G33"/>
    <mergeCell ref="AB31:AC31"/>
    <mergeCell ref="AD31:AE31"/>
    <mergeCell ref="E3:H3"/>
    <mergeCell ref="P31:Q31"/>
    <mergeCell ref="R31:S31"/>
    <mergeCell ref="T31:U31"/>
    <mergeCell ref="V31:W31"/>
    <mergeCell ref="X31:Y31"/>
    <mergeCell ref="Z31:AA31"/>
    <mergeCell ref="Z30:AA30"/>
    <mergeCell ref="AB30:AC30"/>
    <mergeCell ref="AD30:AE30"/>
    <mergeCell ref="R30:S30"/>
    <mergeCell ref="T30:U30"/>
    <mergeCell ref="V30:W30"/>
    <mergeCell ref="X30:Y30"/>
    <mergeCell ref="X27:AA27"/>
    <mergeCell ref="AB27:AE27"/>
    <mergeCell ref="B25:AE25"/>
    <mergeCell ref="B26:C26"/>
    <mergeCell ref="D26:G26"/>
    <mergeCell ref="H26:K26"/>
  </mergeCells>
  <conditionalFormatting sqref="E13">
    <cfRule type="cellIs" priority="167" dxfId="570" operator="lessThan">
      <formula>$D$13</formula>
    </cfRule>
  </conditionalFormatting>
  <conditionalFormatting sqref="E14">
    <cfRule type="cellIs" priority="166" dxfId="570" operator="lessThan">
      <formula>$D$14</formula>
    </cfRule>
  </conditionalFormatting>
  <conditionalFormatting sqref="E15">
    <cfRule type="cellIs" priority="165" dxfId="570" operator="lessThan">
      <formula>$D$15</formula>
    </cfRule>
  </conditionalFormatting>
  <conditionalFormatting sqref="E17">
    <cfRule type="cellIs" priority="164" dxfId="570" operator="lessThan">
      <formula>$D$17</formula>
    </cfRule>
  </conditionalFormatting>
  <conditionalFormatting sqref="E18">
    <cfRule type="cellIs" priority="163" dxfId="570" operator="lessThan">
      <formula>$D$18</formula>
    </cfRule>
  </conditionalFormatting>
  <conditionalFormatting sqref="E19">
    <cfRule type="cellIs" priority="162" dxfId="570" operator="lessThan">
      <formula>$D$19</formula>
    </cfRule>
  </conditionalFormatting>
  <conditionalFormatting sqref="E21">
    <cfRule type="cellIs" priority="161" dxfId="570" operator="lessThan">
      <formula>$D$21</formula>
    </cfRule>
  </conditionalFormatting>
  <conditionalFormatting sqref="E22">
    <cfRule type="cellIs" priority="160" dxfId="570" operator="lessThan">
      <formula>$D$22</formula>
    </cfRule>
  </conditionalFormatting>
  <conditionalFormatting sqref="E23">
    <cfRule type="cellIs" priority="29" dxfId="570" operator="lessThan">
      <formula>$D$23</formula>
    </cfRule>
  </conditionalFormatting>
  <conditionalFormatting sqref="G13">
    <cfRule type="cellIs" priority="158" dxfId="570" operator="lessThan">
      <formula>$F$13</formula>
    </cfRule>
  </conditionalFormatting>
  <conditionalFormatting sqref="G14">
    <cfRule type="cellIs" priority="157" dxfId="570" operator="lessThan">
      <formula>$F$14</formula>
    </cfRule>
  </conditionalFormatting>
  <conditionalFormatting sqref="G15">
    <cfRule type="cellIs" priority="156" dxfId="570" operator="lessThan">
      <formula>$F$15</formula>
    </cfRule>
  </conditionalFormatting>
  <conditionalFormatting sqref="G19">
    <cfRule type="cellIs" priority="154" dxfId="570" operator="lessThan">
      <formula>$F$19</formula>
    </cfRule>
  </conditionalFormatting>
  <conditionalFormatting sqref="G21">
    <cfRule type="cellIs" priority="153" dxfId="570" operator="lessThan">
      <formula>$F$21</formula>
    </cfRule>
  </conditionalFormatting>
  <conditionalFormatting sqref="G22">
    <cfRule type="cellIs" priority="152" dxfId="570" operator="lessThan">
      <formula>$F$22</formula>
    </cfRule>
  </conditionalFormatting>
  <conditionalFormatting sqref="G23">
    <cfRule type="cellIs" priority="151" dxfId="570" operator="lessThan">
      <formula>$F$23</formula>
    </cfRule>
  </conditionalFormatting>
  <conditionalFormatting sqref="I13">
    <cfRule type="cellIs" priority="150" dxfId="570" operator="lessThan">
      <formula>$H$13</formula>
    </cfRule>
  </conditionalFormatting>
  <conditionalFormatting sqref="I14">
    <cfRule type="cellIs" priority="149" dxfId="570" operator="lessThan">
      <formula>$H$14</formula>
    </cfRule>
  </conditionalFormatting>
  <conditionalFormatting sqref="I15">
    <cfRule type="cellIs" priority="148" dxfId="570" operator="lessThan">
      <formula>$H$15</formula>
    </cfRule>
  </conditionalFormatting>
  <conditionalFormatting sqref="I17">
    <cfRule type="cellIs" priority="147" dxfId="570" operator="lessThan">
      <formula>$H$17</formula>
    </cfRule>
  </conditionalFormatting>
  <conditionalFormatting sqref="I18">
    <cfRule type="cellIs" priority="146" dxfId="570" operator="lessThan">
      <formula>$H$18</formula>
    </cfRule>
  </conditionalFormatting>
  <conditionalFormatting sqref="I19">
    <cfRule type="cellIs" priority="145" dxfId="570" operator="lessThan">
      <formula>$H$19</formula>
    </cfRule>
  </conditionalFormatting>
  <conditionalFormatting sqref="I21">
    <cfRule type="cellIs" priority="144" dxfId="570" operator="lessThan">
      <formula>$H$21</formula>
    </cfRule>
  </conditionalFormatting>
  <conditionalFormatting sqref="I22">
    <cfRule type="cellIs" priority="143" dxfId="570" operator="lessThan">
      <formula>$H$22</formula>
    </cfRule>
  </conditionalFormatting>
  <conditionalFormatting sqref="I23">
    <cfRule type="cellIs" priority="142" dxfId="570" operator="lessThan">
      <formula>$H$23</formula>
    </cfRule>
  </conditionalFormatting>
  <conditionalFormatting sqref="K15">
    <cfRule type="cellIs" priority="140" dxfId="570" operator="lessThan">
      <formula>$J$15</formula>
    </cfRule>
  </conditionalFormatting>
  <conditionalFormatting sqref="K17">
    <cfRule type="cellIs" priority="139" dxfId="570" operator="lessThan">
      <formula>$J$17</formula>
    </cfRule>
  </conditionalFormatting>
  <conditionalFormatting sqref="K21">
    <cfRule type="cellIs" priority="137" dxfId="570" operator="lessThan">
      <formula>$J$21</formula>
    </cfRule>
  </conditionalFormatting>
  <conditionalFormatting sqref="K22">
    <cfRule type="cellIs" priority="136" dxfId="570" operator="lessThan">
      <formula>$J$22</formula>
    </cfRule>
  </conditionalFormatting>
  <conditionalFormatting sqref="K23">
    <cfRule type="cellIs" priority="135" dxfId="570" operator="lessThan">
      <formula>$J$23</formula>
    </cfRule>
  </conditionalFormatting>
  <conditionalFormatting sqref="M13">
    <cfRule type="cellIs" priority="134" dxfId="570" operator="lessThan">
      <formula>$L$13</formula>
    </cfRule>
  </conditionalFormatting>
  <conditionalFormatting sqref="M14">
    <cfRule type="cellIs" priority="133" dxfId="570" operator="lessThan">
      <formula>$L$14</formula>
    </cfRule>
  </conditionalFormatting>
  <conditionalFormatting sqref="M15">
    <cfRule type="cellIs" priority="132" dxfId="570" operator="lessThan">
      <formula>$L$15</formula>
    </cfRule>
  </conditionalFormatting>
  <conditionalFormatting sqref="M17">
    <cfRule type="cellIs" priority="131" dxfId="570" operator="lessThan">
      <formula>$L$17</formula>
    </cfRule>
  </conditionalFormatting>
  <conditionalFormatting sqref="M18">
    <cfRule type="cellIs" priority="130" dxfId="570" operator="lessThan">
      <formula>$L$18</formula>
    </cfRule>
  </conditionalFormatting>
  <conditionalFormatting sqref="M19">
    <cfRule type="cellIs" priority="129" dxfId="570" operator="lessThan">
      <formula>$L$19</formula>
    </cfRule>
  </conditionalFormatting>
  <conditionalFormatting sqref="M21">
    <cfRule type="cellIs" priority="128" dxfId="570" operator="lessThan">
      <formula>$L$21</formula>
    </cfRule>
  </conditionalFormatting>
  <conditionalFormatting sqref="M22">
    <cfRule type="cellIs" priority="127" dxfId="570" operator="lessThan">
      <formula>$L$22</formula>
    </cfRule>
  </conditionalFormatting>
  <conditionalFormatting sqref="M23">
    <cfRule type="cellIs" priority="126" dxfId="570" operator="lessThan">
      <formula>$L$23</formula>
    </cfRule>
  </conditionalFormatting>
  <conditionalFormatting sqref="O13">
    <cfRule type="cellIs" priority="125" dxfId="570" operator="lessThan">
      <formula>$N$13</formula>
    </cfRule>
  </conditionalFormatting>
  <conditionalFormatting sqref="O14">
    <cfRule type="cellIs" priority="124" dxfId="570" operator="lessThan">
      <formula>$N$14</formula>
    </cfRule>
  </conditionalFormatting>
  <conditionalFormatting sqref="O15">
    <cfRule type="cellIs" priority="123" dxfId="570" operator="lessThan">
      <formula>$N$15</formula>
    </cfRule>
  </conditionalFormatting>
  <conditionalFormatting sqref="O17">
    <cfRule type="cellIs" priority="122" dxfId="570" operator="lessThan">
      <formula>$N$17</formula>
    </cfRule>
  </conditionalFormatting>
  <conditionalFormatting sqref="O18">
    <cfRule type="cellIs" priority="121" dxfId="570" operator="lessThan">
      <formula>$N$18</formula>
    </cfRule>
  </conditionalFormatting>
  <conditionalFormatting sqref="O19">
    <cfRule type="cellIs" priority="120" dxfId="570" operator="lessThan">
      <formula>$N$19</formula>
    </cfRule>
  </conditionalFormatting>
  <conditionalFormatting sqref="O21">
    <cfRule type="cellIs" priority="119" dxfId="570" operator="lessThan">
      <formula>$N$21</formula>
    </cfRule>
  </conditionalFormatting>
  <conditionalFormatting sqref="O22">
    <cfRule type="cellIs" priority="118" dxfId="570" operator="lessThan">
      <formula>$N$22</formula>
    </cfRule>
  </conditionalFormatting>
  <conditionalFormatting sqref="O23">
    <cfRule type="cellIs" priority="117" dxfId="570" operator="lessThan">
      <formula>$N$23</formula>
    </cfRule>
  </conditionalFormatting>
  <conditionalFormatting sqref="Q13">
    <cfRule type="cellIs" priority="116" dxfId="570" operator="lessThan">
      <formula>$P$13</formula>
    </cfRule>
  </conditionalFormatting>
  <conditionalFormatting sqref="Q14">
    <cfRule type="cellIs" priority="115" dxfId="570" operator="lessThan">
      <formula>$P$14</formula>
    </cfRule>
  </conditionalFormatting>
  <conditionalFormatting sqref="Q15">
    <cfRule type="cellIs" priority="114" dxfId="570" operator="lessThan">
      <formula>$P$15</formula>
    </cfRule>
  </conditionalFormatting>
  <conditionalFormatting sqref="Q17">
    <cfRule type="cellIs" priority="113" dxfId="570" operator="lessThan">
      <formula>$P$17</formula>
    </cfRule>
  </conditionalFormatting>
  <conditionalFormatting sqref="Q18">
    <cfRule type="cellIs" priority="112" dxfId="570" operator="lessThan">
      <formula>$P$18</formula>
    </cfRule>
  </conditionalFormatting>
  <conditionalFormatting sqref="Q19">
    <cfRule type="cellIs" priority="111" dxfId="570" operator="lessThan">
      <formula>$P$19</formula>
    </cfRule>
  </conditionalFormatting>
  <conditionalFormatting sqref="Q21">
    <cfRule type="cellIs" priority="110" dxfId="570" operator="lessThan">
      <formula>$P$21</formula>
    </cfRule>
  </conditionalFormatting>
  <conditionalFormatting sqref="Q22">
    <cfRule type="cellIs" priority="108" dxfId="570" operator="lessThan">
      <formula>$P$22</formula>
    </cfRule>
    <cfRule type="cellIs" priority="109" dxfId="570" operator="lessThan">
      <formula>$P$22</formula>
    </cfRule>
  </conditionalFormatting>
  <conditionalFormatting sqref="Q23">
    <cfRule type="cellIs" priority="107" dxfId="570" operator="lessThan">
      <formula>$P$23</formula>
    </cfRule>
  </conditionalFormatting>
  <conditionalFormatting sqref="S13">
    <cfRule type="cellIs" priority="106" dxfId="570" operator="lessThan">
      <formula>$R$13</formula>
    </cfRule>
  </conditionalFormatting>
  <conditionalFormatting sqref="S14">
    <cfRule type="cellIs" priority="105" dxfId="570" operator="lessThan">
      <formula>$R$14</formula>
    </cfRule>
  </conditionalFormatting>
  <conditionalFormatting sqref="S15">
    <cfRule type="cellIs" priority="104" dxfId="570" operator="lessThan">
      <formula>$R$15</formula>
    </cfRule>
  </conditionalFormatting>
  <conditionalFormatting sqref="S17">
    <cfRule type="cellIs" priority="103" dxfId="570" operator="lessThan">
      <formula>$R$17</formula>
    </cfRule>
  </conditionalFormatting>
  <conditionalFormatting sqref="S18">
    <cfRule type="cellIs" priority="102" dxfId="570" operator="lessThan">
      <formula>$R$18</formula>
    </cfRule>
  </conditionalFormatting>
  <conditionalFormatting sqref="S19">
    <cfRule type="cellIs" priority="101" dxfId="570" operator="lessThan">
      <formula>$R$19</formula>
    </cfRule>
  </conditionalFormatting>
  <conditionalFormatting sqref="S21">
    <cfRule type="cellIs" priority="100" dxfId="570" operator="lessThan">
      <formula>$R$21</formula>
    </cfRule>
  </conditionalFormatting>
  <conditionalFormatting sqref="S22">
    <cfRule type="cellIs" priority="99" dxfId="570" operator="lessThan">
      <formula>$R$22</formula>
    </cfRule>
  </conditionalFormatting>
  <conditionalFormatting sqref="S23">
    <cfRule type="cellIs" priority="98" dxfId="570" operator="lessThan">
      <formula>$R$23</formula>
    </cfRule>
  </conditionalFormatting>
  <conditionalFormatting sqref="U13">
    <cfRule type="cellIs" priority="97" dxfId="570" operator="lessThan">
      <formula>$T$13</formula>
    </cfRule>
  </conditionalFormatting>
  <conditionalFormatting sqref="U14">
    <cfRule type="cellIs" priority="96" dxfId="570" operator="lessThan">
      <formula>$T$14</formula>
    </cfRule>
  </conditionalFormatting>
  <conditionalFormatting sqref="U15">
    <cfRule type="cellIs" priority="95" dxfId="570" operator="lessThan">
      <formula>$T$15</formula>
    </cfRule>
  </conditionalFormatting>
  <conditionalFormatting sqref="U17">
    <cfRule type="cellIs" priority="94" dxfId="570" operator="lessThan">
      <formula>$T$17</formula>
    </cfRule>
  </conditionalFormatting>
  <conditionalFormatting sqref="U18">
    <cfRule type="cellIs" priority="93" dxfId="570" operator="lessThan">
      <formula>$T$18</formula>
    </cfRule>
  </conditionalFormatting>
  <conditionalFormatting sqref="U19">
    <cfRule type="cellIs" priority="92" dxfId="570" operator="lessThan">
      <formula>$T$19</formula>
    </cfRule>
  </conditionalFormatting>
  <conditionalFormatting sqref="U21">
    <cfRule type="cellIs" priority="91" dxfId="570" operator="lessThan">
      <formula>$T$21</formula>
    </cfRule>
  </conditionalFormatting>
  <conditionalFormatting sqref="U22">
    <cfRule type="cellIs" priority="90" dxfId="570" operator="lessThan">
      <formula>$T$22</formula>
    </cfRule>
  </conditionalFormatting>
  <conditionalFormatting sqref="U23">
    <cfRule type="cellIs" priority="89" dxfId="570" operator="lessThan">
      <formula>$T$23</formula>
    </cfRule>
  </conditionalFormatting>
  <conditionalFormatting sqref="W13">
    <cfRule type="cellIs" priority="88" dxfId="570" operator="lessThan">
      <formula>$V$13</formula>
    </cfRule>
  </conditionalFormatting>
  <conditionalFormatting sqref="W14">
    <cfRule type="cellIs" priority="87" dxfId="570" operator="lessThan">
      <formula>$V$14</formula>
    </cfRule>
  </conditionalFormatting>
  <conditionalFormatting sqref="W15">
    <cfRule type="cellIs" priority="86" dxfId="570" operator="lessThan">
      <formula>$V$15</formula>
    </cfRule>
  </conditionalFormatting>
  <conditionalFormatting sqref="W17">
    <cfRule type="cellIs" priority="85" dxfId="570" operator="lessThan">
      <formula>$V$17</formula>
    </cfRule>
  </conditionalFormatting>
  <conditionalFormatting sqref="W18">
    <cfRule type="cellIs" priority="84" dxfId="570" operator="lessThan">
      <formula>$V$18</formula>
    </cfRule>
  </conditionalFormatting>
  <conditionalFormatting sqref="W19">
    <cfRule type="cellIs" priority="83" dxfId="570" operator="lessThan">
      <formula>$V$19</formula>
    </cfRule>
  </conditionalFormatting>
  <conditionalFormatting sqref="W21">
    <cfRule type="cellIs" priority="82" dxfId="570" operator="lessThan">
      <formula>$V$21</formula>
    </cfRule>
  </conditionalFormatting>
  <conditionalFormatting sqref="W22">
    <cfRule type="cellIs" priority="81" dxfId="570" operator="lessThan">
      <formula>$V$22</formula>
    </cfRule>
  </conditionalFormatting>
  <conditionalFormatting sqref="W23">
    <cfRule type="cellIs" priority="80" dxfId="570" operator="lessThan">
      <formula>$V$23</formula>
    </cfRule>
  </conditionalFormatting>
  <conditionalFormatting sqref="Y13">
    <cfRule type="cellIs" priority="79" dxfId="570" operator="lessThan">
      <formula>$X$13</formula>
    </cfRule>
  </conditionalFormatting>
  <conditionalFormatting sqref="Y14">
    <cfRule type="cellIs" priority="78" dxfId="570" operator="lessThan">
      <formula>$X$14</formula>
    </cfRule>
  </conditionalFormatting>
  <conditionalFormatting sqref="Y15">
    <cfRule type="cellIs" priority="77" dxfId="570" operator="lessThan">
      <formula>$X$15</formula>
    </cfRule>
  </conditionalFormatting>
  <conditionalFormatting sqref="Y17">
    <cfRule type="cellIs" priority="76" dxfId="570" operator="lessThan">
      <formula>$X$17</formula>
    </cfRule>
  </conditionalFormatting>
  <conditionalFormatting sqref="Y18">
    <cfRule type="cellIs" priority="75" dxfId="570" operator="lessThan">
      <formula>$X$18</formula>
    </cfRule>
  </conditionalFormatting>
  <conditionalFormatting sqref="Y19">
    <cfRule type="cellIs" priority="74" dxfId="570" operator="lessThan">
      <formula>$X$19</formula>
    </cfRule>
  </conditionalFormatting>
  <conditionalFormatting sqref="Y21">
    <cfRule type="cellIs" priority="73" dxfId="570" operator="lessThan">
      <formula>$X$21</formula>
    </cfRule>
  </conditionalFormatting>
  <conditionalFormatting sqref="Y22">
    <cfRule type="cellIs" priority="72" dxfId="570" operator="lessThan">
      <formula>$X$22</formula>
    </cfRule>
  </conditionalFormatting>
  <conditionalFormatting sqref="Y23">
    <cfRule type="cellIs" priority="71" dxfId="570" operator="lessThan">
      <formula>$X$23</formula>
    </cfRule>
  </conditionalFormatting>
  <conditionalFormatting sqref="AA13">
    <cfRule type="cellIs" priority="70" dxfId="570" operator="lessThan">
      <formula>$Z$13</formula>
    </cfRule>
  </conditionalFormatting>
  <conditionalFormatting sqref="AA14">
    <cfRule type="cellIs" priority="69" dxfId="570" operator="lessThan">
      <formula>$Z$14</formula>
    </cfRule>
  </conditionalFormatting>
  <conditionalFormatting sqref="AA15">
    <cfRule type="cellIs" priority="68" dxfId="570" operator="lessThan">
      <formula>$Z$15</formula>
    </cfRule>
  </conditionalFormatting>
  <conditionalFormatting sqref="AA17">
    <cfRule type="cellIs" priority="67" dxfId="570" operator="lessThan">
      <formula>$Z$17</formula>
    </cfRule>
  </conditionalFormatting>
  <conditionalFormatting sqref="AA18">
    <cfRule type="cellIs" priority="66" dxfId="570" operator="lessThan">
      <formula>$Z$18</formula>
    </cfRule>
  </conditionalFormatting>
  <conditionalFormatting sqref="AA19">
    <cfRule type="cellIs" priority="65" dxfId="570" operator="lessThan">
      <formula>$Z$19</formula>
    </cfRule>
  </conditionalFormatting>
  <conditionalFormatting sqref="AA21">
    <cfRule type="cellIs" priority="64" dxfId="570" operator="lessThan">
      <formula>$Z$21</formula>
    </cfRule>
  </conditionalFormatting>
  <conditionalFormatting sqref="AA22">
    <cfRule type="cellIs" priority="63" dxfId="570" operator="lessThan">
      <formula>$Z$22</formula>
    </cfRule>
  </conditionalFormatting>
  <conditionalFormatting sqref="AA23">
    <cfRule type="cellIs" priority="62" dxfId="570" operator="lessThan">
      <formula>$Z$23</formula>
    </cfRule>
  </conditionalFormatting>
  <conditionalFormatting sqref="AC13">
    <cfRule type="cellIs" priority="61" dxfId="570" operator="lessThan">
      <formula>$AB$13</formula>
    </cfRule>
  </conditionalFormatting>
  <conditionalFormatting sqref="AC14">
    <cfRule type="cellIs" priority="60" dxfId="570" operator="lessThan">
      <formula>$AB$14</formula>
    </cfRule>
  </conditionalFormatting>
  <conditionalFormatting sqref="AC15">
    <cfRule type="cellIs" priority="59" dxfId="570" operator="lessThan">
      <formula>$AB$15</formula>
    </cfRule>
  </conditionalFormatting>
  <conditionalFormatting sqref="AC17">
    <cfRule type="cellIs" priority="58" dxfId="570" operator="lessThan">
      <formula>$AB$17</formula>
    </cfRule>
  </conditionalFormatting>
  <conditionalFormatting sqref="AC18">
    <cfRule type="cellIs" priority="57" dxfId="570" operator="lessThan">
      <formula>$AB$18</formula>
    </cfRule>
  </conditionalFormatting>
  <conditionalFormatting sqref="AC19">
    <cfRule type="cellIs" priority="56" dxfId="570" operator="lessThan">
      <formula>$AB$19</formula>
    </cfRule>
  </conditionalFormatting>
  <conditionalFormatting sqref="AC21">
    <cfRule type="cellIs" priority="55" dxfId="570" operator="lessThan">
      <formula>$AB$21</formula>
    </cfRule>
  </conditionalFormatting>
  <conditionalFormatting sqref="AC22">
    <cfRule type="cellIs" priority="54" dxfId="570" operator="lessThan">
      <formula>$AB$22</formula>
    </cfRule>
  </conditionalFormatting>
  <conditionalFormatting sqref="AC23">
    <cfRule type="cellIs" priority="53" dxfId="570" operator="lessThan">
      <formula>$AB$23</formula>
    </cfRule>
  </conditionalFormatting>
  <conditionalFormatting sqref="AE13">
    <cfRule type="cellIs" priority="52" dxfId="570" operator="lessThan">
      <formula>$AD$13</formula>
    </cfRule>
  </conditionalFormatting>
  <conditionalFormatting sqref="AE14">
    <cfRule type="cellIs" priority="51" dxfId="570" operator="lessThan">
      <formula>$AD$14</formula>
    </cfRule>
  </conditionalFormatting>
  <conditionalFormatting sqref="AE15">
    <cfRule type="cellIs" priority="50" dxfId="570" operator="lessThan">
      <formula>$AD$15</formula>
    </cfRule>
  </conditionalFormatting>
  <conditionalFormatting sqref="AE17">
    <cfRule type="cellIs" priority="48" dxfId="570" operator="lessThan">
      <formula>$AD$17</formula>
    </cfRule>
    <cfRule type="cellIs" priority="49" dxfId="570" operator="lessThan">
      <formula>$AD$17</formula>
    </cfRule>
  </conditionalFormatting>
  <conditionalFormatting sqref="AE18">
    <cfRule type="cellIs" priority="47" dxfId="570" operator="lessThan">
      <formula>$AD$18</formula>
    </cfRule>
  </conditionalFormatting>
  <conditionalFormatting sqref="AE19">
    <cfRule type="cellIs" priority="46" dxfId="570" operator="lessThan">
      <formula>$AD$19</formula>
    </cfRule>
  </conditionalFormatting>
  <conditionalFormatting sqref="AE21">
    <cfRule type="cellIs" priority="45" dxfId="570" operator="lessThan">
      <formula>$AD$21</formula>
    </cfRule>
  </conditionalFormatting>
  <conditionalFormatting sqref="AE22">
    <cfRule type="cellIs" priority="44" dxfId="570" operator="lessThan">
      <formula>$AD$22</formula>
    </cfRule>
  </conditionalFormatting>
  <conditionalFormatting sqref="AE23">
    <cfRule type="cellIs" priority="43" dxfId="570" operator="lessThan">
      <formula>$AD$23</formula>
    </cfRule>
  </conditionalFormatting>
  <conditionalFormatting sqref="F30">
    <cfRule type="cellIs" priority="42" dxfId="570" operator="lessThan">
      <formula>$D$30</formula>
    </cfRule>
  </conditionalFormatting>
  <conditionalFormatting sqref="J30">
    <cfRule type="cellIs" priority="40" dxfId="570" operator="lessThan">
      <formula>$H$30</formula>
    </cfRule>
  </conditionalFormatting>
  <conditionalFormatting sqref="R30">
    <cfRule type="cellIs" priority="37" dxfId="570" operator="lessThan">
      <formula>$P$30</formula>
    </cfRule>
  </conditionalFormatting>
  <conditionalFormatting sqref="V30">
    <cfRule type="cellIs" priority="35" dxfId="570" operator="lessThan">
      <formula>$T$30</formula>
    </cfRule>
  </conditionalFormatting>
  <conditionalFormatting sqref="Z30">
    <cfRule type="cellIs" priority="33" dxfId="570" operator="lessThan">
      <formula>$X$30</formula>
    </cfRule>
  </conditionalFormatting>
  <conditionalFormatting sqref="AD30">
    <cfRule type="cellIs" priority="31" dxfId="570" operator="lessThan">
      <formula>$D$30</formula>
    </cfRule>
  </conditionalFormatting>
  <conditionalFormatting sqref="N30:O30">
    <cfRule type="cellIs" priority="28" dxfId="570" operator="lessThan">
      <formula>$L$30</formula>
    </cfRule>
  </conditionalFormatting>
  <conditionalFormatting sqref="F31:G31">
    <cfRule type="cellIs" priority="13" dxfId="570" operator="lessThan">
      <formula>$D$31</formula>
    </cfRule>
  </conditionalFormatting>
  <conditionalFormatting sqref="J31:K31">
    <cfRule type="cellIs" priority="12" dxfId="570" operator="lessThan">
      <formula>$H$31</formula>
    </cfRule>
  </conditionalFormatting>
  <conditionalFormatting sqref="N31:O31">
    <cfRule type="cellIs" priority="11" dxfId="570" operator="lessThan">
      <formula>$L$31</formula>
    </cfRule>
  </conditionalFormatting>
  <conditionalFormatting sqref="R31:S31">
    <cfRule type="cellIs" priority="10" dxfId="570" operator="lessThan">
      <formula>$P$31</formula>
    </cfRule>
  </conditionalFormatting>
  <conditionalFormatting sqref="V31:W31">
    <cfRule type="cellIs" priority="9" dxfId="570" operator="lessThan">
      <formula>$T$31</formula>
    </cfRule>
  </conditionalFormatting>
  <conditionalFormatting sqref="Z31:AA31">
    <cfRule type="cellIs" priority="8" dxfId="570" operator="lessThan">
      <formula>$X$31</formula>
    </cfRule>
  </conditionalFormatting>
  <conditionalFormatting sqref="AD31:AE31">
    <cfRule type="cellIs" priority="7" dxfId="570" operator="lessThan">
      <formula>$AB$31</formula>
    </cfRule>
  </conditionalFormatting>
  <conditionalFormatting sqref="G17">
    <cfRule type="cellIs" priority="6" dxfId="570" operator="lessThan">
      <formula>$F$17</formula>
    </cfRule>
  </conditionalFormatting>
  <conditionalFormatting sqref="G18">
    <cfRule type="cellIs" priority="5" dxfId="570" operator="lessThan">
      <formula>$F$18</formula>
    </cfRule>
  </conditionalFormatting>
  <conditionalFormatting sqref="K13">
    <cfRule type="cellIs" priority="4" dxfId="570" operator="lessThan">
      <formula>$J$13</formula>
    </cfRule>
  </conditionalFormatting>
  <conditionalFormatting sqref="K14">
    <cfRule type="cellIs" priority="3" dxfId="570" operator="lessThan">
      <formula>$J$14</formula>
    </cfRule>
  </conditionalFormatting>
  <conditionalFormatting sqref="K18">
    <cfRule type="cellIs" priority="2" dxfId="570" operator="lessThan">
      <formula>$J$18</formula>
    </cfRule>
  </conditionalFormatting>
  <conditionalFormatting sqref="K19">
    <cfRule type="cellIs" priority="1" dxfId="570" operator="lessThan">
      <formula>$J$19</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IV33"/>
  <sheetViews>
    <sheetView showGridLines="0" zoomScale="90" zoomScaleNormal="90" zoomScalePageLayoutView="0" workbookViewId="0" topLeftCell="A1">
      <selection activeCell="D9" sqref="D9:G9"/>
    </sheetView>
  </sheetViews>
  <sheetFormatPr defaultColWidth="8.7109375" defaultRowHeight="15"/>
  <cols>
    <col min="1" max="1" width="8.7109375" style="1" customWidth="1"/>
    <col min="2" max="2" width="3.7109375" style="1" customWidth="1"/>
    <col min="3" max="3" width="29.8515625" style="1" customWidth="1"/>
    <col min="4" max="4" width="10.421875" style="1" customWidth="1"/>
    <col min="5" max="5" width="10.57421875" style="1" customWidth="1"/>
    <col min="6" max="6" width="10.421875" style="1" customWidth="1"/>
    <col min="7" max="7" width="11.57421875" style="1" customWidth="1"/>
    <col min="8" max="8" width="10.421875" style="1" customWidth="1"/>
    <col min="9" max="9" width="9.7109375" style="1" bestFit="1" customWidth="1"/>
    <col min="10" max="10" width="10.421875" style="1" customWidth="1"/>
    <col min="11" max="11" width="11.7109375" style="1" customWidth="1"/>
    <col min="12" max="12" width="10.421875" style="1" customWidth="1"/>
    <col min="13" max="13" width="9.7109375" style="1" bestFit="1" customWidth="1"/>
    <col min="14" max="14" width="10.421875" style="1" customWidth="1"/>
    <col min="15" max="15" width="11.7109375" style="1" customWidth="1"/>
    <col min="16" max="16" width="10.421875" style="1" customWidth="1"/>
    <col min="17" max="17" width="9.7109375" style="1" bestFit="1" customWidth="1"/>
    <col min="18" max="18" width="10.421875" style="1" customWidth="1"/>
    <col min="19" max="19" width="11.57421875" style="1" customWidth="1"/>
    <col min="20" max="20" width="10.421875" style="1" customWidth="1"/>
    <col min="21" max="21" width="8.7109375" style="1" customWidth="1"/>
    <col min="22" max="22" width="10.421875" style="1" customWidth="1"/>
    <col min="23" max="23" width="11.140625" style="1" customWidth="1"/>
    <col min="24" max="24" width="10.421875" style="1" customWidth="1"/>
    <col min="25" max="25" width="8.7109375" style="1" customWidth="1"/>
    <col min="26" max="26" width="10.421875" style="1" customWidth="1"/>
    <col min="27" max="27" width="11.57421875" style="1" customWidth="1"/>
    <col min="28" max="28" width="10.421875" style="1" customWidth="1"/>
    <col min="29" max="29" width="8.7109375" style="1" customWidth="1"/>
    <col min="30" max="30" width="10.421875" style="15" customWidth="1"/>
    <col min="31" max="31" width="11.57421875" style="41" customWidth="1"/>
    <col min="32" max="16384" width="8.7109375" style="15" customWidth="1"/>
  </cols>
  <sheetData>
    <row r="1" ht="15.75" thickBot="1"/>
    <row r="2" spans="2:31" ht="24" customHeight="1" thickBot="1">
      <c r="B2" s="248" t="s">
        <v>0</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50"/>
    </row>
    <row r="3" spans="2:31" ht="15.75" thickBot="1">
      <c r="B3" s="251" t="s">
        <v>57</v>
      </c>
      <c r="C3" s="252"/>
      <c r="D3" s="253"/>
      <c r="E3" s="230"/>
      <c r="F3" s="231"/>
      <c r="G3" s="231"/>
      <c r="H3" s="232"/>
      <c r="AD3" s="35"/>
      <c r="AE3" s="45"/>
    </row>
    <row r="4" spans="2:256" ht="16.5" thickBot="1">
      <c r="B4" s="254" t="s">
        <v>61</v>
      </c>
      <c r="C4" s="255"/>
      <c r="D4" s="255"/>
      <c r="E4" s="255"/>
      <c r="F4" s="255"/>
      <c r="G4" s="256"/>
      <c r="H4" s="67"/>
      <c r="R4" s="257" t="s">
        <v>1</v>
      </c>
      <c r="S4" s="257"/>
      <c r="T4" s="257"/>
      <c r="U4" s="257"/>
      <c r="V4" s="257"/>
      <c r="W4" s="257"/>
      <c r="X4" s="257"/>
      <c r="Y4" s="257"/>
      <c r="Z4" s="257"/>
      <c r="AA4" s="257"/>
      <c r="AC4" s="15"/>
      <c r="AD4" s="41"/>
      <c r="AE4" s="2"/>
      <c r="IV4" s="1"/>
    </row>
    <row r="5" spans="2:256" ht="16.5" thickBot="1">
      <c r="B5" s="254" t="s">
        <v>55</v>
      </c>
      <c r="C5" s="255"/>
      <c r="D5" s="255"/>
      <c r="E5" s="255"/>
      <c r="F5" s="255"/>
      <c r="G5" s="256"/>
      <c r="H5" s="67"/>
      <c r="R5" s="66"/>
      <c r="S5" s="143"/>
      <c r="T5" s="143"/>
      <c r="U5" s="143"/>
      <c r="V5" s="143"/>
      <c r="W5" s="143"/>
      <c r="X5" s="143"/>
      <c r="Y5" s="143"/>
      <c r="Z5" s="143"/>
      <c r="AA5" s="143"/>
      <c r="AC5" s="15"/>
      <c r="AD5" s="41"/>
      <c r="AE5" s="2"/>
      <c r="IV5" s="1"/>
    </row>
    <row r="6" spans="2:256" ht="16.5" thickBot="1">
      <c r="B6" s="254" t="s">
        <v>56</v>
      </c>
      <c r="C6" s="255"/>
      <c r="D6" s="255"/>
      <c r="E6" s="255"/>
      <c r="F6" s="255"/>
      <c r="G6" s="256"/>
      <c r="H6" s="67"/>
      <c r="R6" s="143"/>
      <c r="S6" s="143"/>
      <c r="T6" s="143"/>
      <c r="U6" s="143"/>
      <c r="V6" s="143"/>
      <c r="W6" s="143"/>
      <c r="X6" s="143"/>
      <c r="Y6" s="143"/>
      <c r="Z6" s="143"/>
      <c r="AA6" s="143"/>
      <c r="AC6" s="15"/>
      <c r="AD6" s="41"/>
      <c r="AE6" s="2"/>
      <c r="IV6" s="1"/>
    </row>
    <row r="7" spans="2:31" s="15" customFormat="1" ht="15.75" thickBot="1">
      <c r="B7" s="34"/>
      <c r="C7" s="37"/>
      <c r="D7" s="36"/>
      <c r="E7" s="36"/>
      <c r="F7" s="36"/>
      <c r="G7" s="36"/>
      <c r="H7" s="36"/>
      <c r="I7" s="36"/>
      <c r="J7" s="36"/>
      <c r="K7" s="36"/>
      <c r="L7" s="36"/>
      <c r="M7" s="36"/>
      <c r="N7" s="36"/>
      <c r="O7" s="36"/>
      <c r="P7" s="36"/>
      <c r="Q7" s="36"/>
      <c r="S7" s="36"/>
      <c r="T7" s="36"/>
      <c r="U7" s="36"/>
      <c r="V7" s="36"/>
      <c r="W7" s="36"/>
      <c r="X7" s="36"/>
      <c r="Y7" s="36"/>
      <c r="Z7" s="36"/>
      <c r="AA7" s="36"/>
      <c r="AB7" s="36"/>
      <c r="AC7" s="36"/>
      <c r="AE7" s="45"/>
    </row>
    <row r="8" spans="2:31" s="15" customFormat="1" ht="17.25" customHeight="1" thickBot="1">
      <c r="B8" s="258" t="s">
        <v>2</v>
      </c>
      <c r="C8" s="259"/>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1"/>
    </row>
    <row r="9" spans="2:31" s="42" customFormat="1" ht="18" customHeight="1">
      <c r="B9" s="65"/>
      <c r="C9" s="39"/>
      <c r="D9" s="240"/>
      <c r="E9" s="241"/>
      <c r="F9" s="241"/>
      <c r="G9" s="242"/>
      <c r="H9" s="262">
        <f>IF(ISBLANK(D9),"",D9+1)</f>
      </c>
      <c r="I9" s="263"/>
      <c r="J9" s="263"/>
      <c r="K9" s="264"/>
      <c r="L9" s="262" t="e">
        <f>IF(ISBLANK(H9),"",H9+1)</f>
        <v>#VALUE!</v>
      </c>
      <c r="M9" s="263"/>
      <c r="N9" s="263"/>
      <c r="O9" s="264"/>
      <c r="P9" s="262" t="e">
        <f>IF(ISBLANK(L9),"",L9+1)</f>
        <v>#VALUE!</v>
      </c>
      <c r="Q9" s="263"/>
      <c r="R9" s="263"/>
      <c r="S9" s="264"/>
      <c r="T9" s="262" t="e">
        <f>IF(ISBLANK(P9),"",P9+1)</f>
        <v>#VALUE!</v>
      </c>
      <c r="U9" s="263"/>
      <c r="V9" s="263"/>
      <c r="W9" s="264"/>
      <c r="X9" s="262" t="e">
        <f>IF(ISBLANK(T9),"",T9+1)</f>
        <v>#VALUE!</v>
      </c>
      <c r="Y9" s="263"/>
      <c r="Z9" s="263"/>
      <c r="AA9" s="264"/>
      <c r="AB9" s="262" t="e">
        <f>IF(ISBLANK(X9),"",X9+1)</f>
        <v>#VALUE!</v>
      </c>
      <c r="AC9" s="263"/>
      <c r="AD9" s="263"/>
      <c r="AE9" s="264"/>
    </row>
    <row r="10" spans="2:31" s="15" customFormat="1" ht="15">
      <c r="B10" s="65"/>
      <c r="C10" s="39" t="s">
        <v>3</v>
      </c>
      <c r="D10" s="277" t="s">
        <v>4</v>
      </c>
      <c r="E10" s="278"/>
      <c r="F10" s="275" t="s">
        <v>5</v>
      </c>
      <c r="G10" s="276"/>
      <c r="H10" s="274" t="s">
        <v>4</v>
      </c>
      <c r="I10" s="275"/>
      <c r="J10" s="275" t="s">
        <v>5</v>
      </c>
      <c r="K10" s="276"/>
      <c r="L10" s="274" t="s">
        <v>4</v>
      </c>
      <c r="M10" s="275"/>
      <c r="N10" s="275" t="s">
        <v>5</v>
      </c>
      <c r="O10" s="276"/>
      <c r="P10" s="274" t="s">
        <v>4</v>
      </c>
      <c r="Q10" s="275"/>
      <c r="R10" s="275" t="s">
        <v>5</v>
      </c>
      <c r="S10" s="276"/>
      <c r="T10" s="274" t="s">
        <v>4</v>
      </c>
      <c r="U10" s="275"/>
      <c r="V10" s="275" t="s">
        <v>5</v>
      </c>
      <c r="W10" s="276"/>
      <c r="X10" s="274" t="s">
        <v>4</v>
      </c>
      <c r="Y10" s="275"/>
      <c r="Z10" s="275" t="s">
        <v>5</v>
      </c>
      <c r="AA10" s="276"/>
      <c r="AB10" s="274" t="s">
        <v>4</v>
      </c>
      <c r="AC10" s="275"/>
      <c r="AD10" s="275" t="s">
        <v>5</v>
      </c>
      <c r="AE10" s="276"/>
    </row>
    <row r="11" spans="2:31" ht="30">
      <c r="B11" s="6"/>
      <c r="C11" s="46"/>
      <c r="D11" s="50" t="s">
        <v>6</v>
      </c>
      <c r="E11" s="24" t="s">
        <v>7</v>
      </c>
      <c r="F11" s="3" t="s">
        <v>6</v>
      </c>
      <c r="G11" s="40" t="s">
        <v>8</v>
      </c>
      <c r="H11" s="53" t="s">
        <v>6</v>
      </c>
      <c r="I11" s="24" t="s">
        <v>7</v>
      </c>
      <c r="J11" s="40" t="s">
        <v>6</v>
      </c>
      <c r="K11" s="64" t="s">
        <v>8</v>
      </c>
      <c r="L11" s="53" t="s">
        <v>6</v>
      </c>
      <c r="M11" s="24" t="s">
        <v>7</v>
      </c>
      <c r="N11" s="40" t="s">
        <v>6</v>
      </c>
      <c r="O11" s="64" t="s">
        <v>8</v>
      </c>
      <c r="P11" s="53" t="s">
        <v>6</v>
      </c>
      <c r="Q11" s="24" t="s">
        <v>7</v>
      </c>
      <c r="R11" s="40" t="s">
        <v>6</v>
      </c>
      <c r="S11" s="64" t="s">
        <v>8</v>
      </c>
      <c r="T11" s="53" t="s">
        <v>6</v>
      </c>
      <c r="U11" s="24" t="s">
        <v>7</v>
      </c>
      <c r="V11" s="40" t="s">
        <v>6</v>
      </c>
      <c r="W11" s="64" t="s">
        <v>8</v>
      </c>
      <c r="X11" s="53" t="s">
        <v>6</v>
      </c>
      <c r="Y11" s="24" t="s">
        <v>7</v>
      </c>
      <c r="Z11" s="40" t="s">
        <v>6</v>
      </c>
      <c r="AA11" s="64" t="s">
        <v>8</v>
      </c>
      <c r="AB11" s="53" t="s">
        <v>6</v>
      </c>
      <c r="AC11" s="24" t="s">
        <v>7</v>
      </c>
      <c r="AD11" s="40" t="s">
        <v>6</v>
      </c>
      <c r="AE11" s="64" t="s">
        <v>8</v>
      </c>
    </row>
    <row r="12" spans="2:31" ht="27" customHeight="1">
      <c r="B12" s="271" t="s">
        <v>9</v>
      </c>
      <c r="C12" s="47" t="s">
        <v>10</v>
      </c>
      <c r="D12" s="219"/>
      <c r="E12" s="220"/>
      <c r="F12" s="220"/>
      <c r="G12" s="221"/>
      <c r="H12" s="219"/>
      <c r="I12" s="220"/>
      <c r="J12" s="220"/>
      <c r="K12" s="221"/>
      <c r="L12" s="219"/>
      <c r="M12" s="220"/>
      <c r="N12" s="220"/>
      <c r="O12" s="221"/>
      <c r="P12" s="219"/>
      <c r="Q12" s="220"/>
      <c r="R12" s="220"/>
      <c r="S12" s="221"/>
      <c r="T12" s="219"/>
      <c r="U12" s="220"/>
      <c r="V12" s="220"/>
      <c r="W12" s="221"/>
      <c r="X12" s="219"/>
      <c r="Y12" s="220"/>
      <c r="Z12" s="220"/>
      <c r="AA12" s="221"/>
      <c r="AB12" s="219"/>
      <c r="AC12" s="220"/>
      <c r="AD12" s="220"/>
      <c r="AE12" s="221"/>
    </row>
    <row r="13" spans="1:256" s="43" customFormat="1" ht="14.25" customHeight="1">
      <c r="A13" s="15"/>
      <c r="B13" s="271"/>
      <c r="C13" s="48" t="s">
        <v>11</v>
      </c>
      <c r="D13" s="51">
        <f>IF(D9&gt;=DATEVALUE("7/1/2024"),IF(D12&lt;10,H4,IF(D12=10,H4,D12/10*H4)),IF(D12&lt;12,H4,IF(D12=12,H4,D12/12*H4)))</f>
        <v>0</v>
      </c>
      <c r="E13" s="68"/>
      <c r="F13" s="8" t="e">
        <f>D13/$H$4</f>
        <v>#DIV/0!</v>
      </c>
      <c r="G13" s="62" t="e">
        <f>E13/$H$4</f>
        <v>#DIV/0!</v>
      </c>
      <c r="H13" s="51">
        <f>IF(H9&gt;=DATEVALUE("7/1/2024"),IF(H12&lt;10,H4,IF(H12=10,H4,H12/10*H4)),IF(H12&lt;12,H4,IF(H12=12,H4,H12/12*H4)))</f>
        <v>0</v>
      </c>
      <c r="I13" s="69"/>
      <c r="J13" s="8" t="e">
        <f>H13/$H$4</f>
        <v>#DIV/0!</v>
      </c>
      <c r="K13" s="62" t="e">
        <f>I13/$H$4</f>
        <v>#DIV/0!</v>
      </c>
      <c r="L13" s="51" t="e">
        <f>IF(L9&gt;=DATEVALUE("7/1/2024"),IF(L12&lt;10,H4,IF(L12=10,H4,L12/10*H4)),IF(L12&lt;12,H4,IF(L12=12,H4,L12/12*H4)))</f>
        <v>#VALUE!</v>
      </c>
      <c r="M13" s="69"/>
      <c r="N13" s="8" t="e">
        <f>L13/$H$4</f>
        <v>#VALUE!</v>
      </c>
      <c r="O13" s="62" t="e">
        <f>M13/$H$4</f>
        <v>#DIV/0!</v>
      </c>
      <c r="P13" s="51" t="e">
        <f>IF(P9&gt;=DATEVALUE("7/1/2024"),IF(P12&lt;10,H4,IF(P12=10,H4,P12/10*H4)),IF(P12&lt;12,H4,IF(P12=12,H4,P12/12*H4)))</f>
        <v>#VALUE!</v>
      </c>
      <c r="Q13" s="69"/>
      <c r="R13" s="8" t="e">
        <f>P13/$H$4</f>
        <v>#VALUE!</v>
      </c>
      <c r="S13" s="62" t="e">
        <f>Q13/$H$4</f>
        <v>#DIV/0!</v>
      </c>
      <c r="T13" s="51" t="e">
        <f>IF(T9&gt;=DATEVALUE("7/1/2024"),IF(T12&lt;10,H4,IF(T12=10,H4,T12/10*H4)),IF(T12&lt;12,H4,IF(T12=12,H4,T12/12*H4)))</f>
        <v>#VALUE!</v>
      </c>
      <c r="U13" s="69"/>
      <c r="V13" s="8" t="e">
        <f>T13/$H$4</f>
        <v>#VALUE!</v>
      </c>
      <c r="W13" s="62" t="e">
        <f>U13/$H$4</f>
        <v>#DIV/0!</v>
      </c>
      <c r="X13" s="51" t="e">
        <f>IF(X9&gt;=DATEVALUE("7/1/2024"),IF(X12&lt;10,H4,IF(X12=10,H4,X12/10*H4)),IF(X12&lt;12,H4,IF(X12=12,H4,X12/12*H4)))</f>
        <v>#VALUE!</v>
      </c>
      <c r="Y13" s="69"/>
      <c r="Z13" s="8" t="e">
        <f>X13/$H$4</f>
        <v>#VALUE!</v>
      </c>
      <c r="AA13" s="62" t="e">
        <f>Y13/$H$4</f>
        <v>#DIV/0!</v>
      </c>
      <c r="AB13" s="51" t="e">
        <f>IF(AB9&gt;=DATEVALUE("7/1/2024"),IF(AB12&lt;10,H4,IF(AB12=10,H4,AB12/10*H4)),IF(AB12&lt;12,H4,IF(AB12=12,H4,AB12/12*H4)))</f>
        <v>#VALUE!</v>
      </c>
      <c r="AC13" s="69"/>
      <c r="AD13" s="8" t="e">
        <f>AB13/$H$4</f>
        <v>#VALUE!</v>
      </c>
      <c r="AE13" s="62" t="e">
        <f>AC13/$H$4</f>
        <v>#DIV/0!</v>
      </c>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s="43" customFormat="1" ht="15">
      <c r="A14" s="15"/>
      <c r="B14" s="271"/>
      <c r="C14" s="48" t="s">
        <v>12</v>
      </c>
      <c r="D14" s="51">
        <f>IF(D12&lt;25,H5,IF(D12=25,H5,D12/25*H5))</f>
        <v>0</v>
      </c>
      <c r="E14" s="68"/>
      <c r="F14" s="8" t="e">
        <f>D14/$H$5</f>
        <v>#DIV/0!</v>
      </c>
      <c r="G14" s="62" t="e">
        <f>E14/$H$5</f>
        <v>#DIV/0!</v>
      </c>
      <c r="H14" s="51">
        <f>IF(H12&lt;25,H5,IF(H12=25,H5,H12/25*H5))</f>
        <v>0</v>
      </c>
      <c r="I14" s="69"/>
      <c r="J14" s="8" t="e">
        <f>H14/$H$5</f>
        <v>#DIV/0!</v>
      </c>
      <c r="K14" s="62" t="e">
        <f>I14/$H$5</f>
        <v>#DIV/0!</v>
      </c>
      <c r="L14" s="51">
        <f>IF(L12&lt;25,H5,IF(L12=25,H5,L12/25*H5))</f>
        <v>0</v>
      </c>
      <c r="M14" s="69"/>
      <c r="N14" s="8" t="e">
        <f>L14/$H$5</f>
        <v>#DIV/0!</v>
      </c>
      <c r="O14" s="62" t="e">
        <f>M14/$H$5</f>
        <v>#DIV/0!</v>
      </c>
      <c r="P14" s="51">
        <f>IF(P12&lt;25,H5,IF(P12=25,H5,P12/25*H5))</f>
        <v>0</v>
      </c>
      <c r="Q14" s="69"/>
      <c r="R14" s="8" t="e">
        <f>P14/$H$5</f>
        <v>#DIV/0!</v>
      </c>
      <c r="S14" s="62" t="e">
        <f>Q14/$H$5</f>
        <v>#DIV/0!</v>
      </c>
      <c r="T14" s="51">
        <f>IF(T12&lt;25,H5,IF(T12=25,H5,T12/25*H5))</f>
        <v>0</v>
      </c>
      <c r="U14" s="69"/>
      <c r="V14" s="8" t="e">
        <f>T14/$H$5</f>
        <v>#DIV/0!</v>
      </c>
      <c r="W14" s="62" t="e">
        <f>U14/$H$5</f>
        <v>#DIV/0!</v>
      </c>
      <c r="X14" s="51">
        <f>IF(X12&lt;25,H5,IF(X12=25,H5,X12/25*H5))</f>
        <v>0</v>
      </c>
      <c r="Y14" s="69"/>
      <c r="Z14" s="8" t="e">
        <f>X14/$H$5</f>
        <v>#DIV/0!</v>
      </c>
      <c r="AA14" s="62" t="e">
        <f>Y14/$H$5</f>
        <v>#DIV/0!</v>
      </c>
      <c r="AB14" s="51">
        <f>IF(AB12&lt;25,H5,IF(AB12=25,H5,AB12/25*H5))</f>
        <v>0</v>
      </c>
      <c r="AC14" s="69"/>
      <c r="AD14" s="8" t="e">
        <f>AB14/$H$5</f>
        <v>#DIV/0!</v>
      </c>
      <c r="AE14" s="62" t="e">
        <f>AC14/$H$5</f>
        <v>#DIV/0!</v>
      </c>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1:256" s="43" customFormat="1" ht="15">
      <c r="A15" s="15"/>
      <c r="B15" s="271"/>
      <c r="C15" s="48" t="s">
        <v>13</v>
      </c>
      <c r="D15" s="51">
        <f>IF(D12&lt;250,H6,IF(D12=250,H6,D12/250*H6))</f>
        <v>0</v>
      </c>
      <c r="E15" s="68"/>
      <c r="F15" s="8" t="e">
        <f>D15/$H$6</f>
        <v>#DIV/0!</v>
      </c>
      <c r="G15" s="62" t="e">
        <f>E15/$H$6</f>
        <v>#DIV/0!</v>
      </c>
      <c r="H15" s="51">
        <f>IF(H12&lt;250,H6,IF(H12=250,H6,H12/250*H6))</f>
        <v>0</v>
      </c>
      <c r="I15" s="69"/>
      <c r="J15" s="8" t="e">
        <f>H15/$H$6</f>
        <v>#DIV/0!</v>
      </c>
      <c r="K15" s="62" t="e">
        <f>I15/$H$6</f>
        <v>#DIV/0!</v>
      </c>
      <c r="L15" s="51">
        <f>IF(L12&lt;250,H6,IF(L12=250,H6,L12/250*H6))</f>
        <v>0</v>
      </c>
      <c r="M15" s="69"/>
      <c r="N15" s="8" t="e">
        <f>L15/$H$6</f>
        <v>#DIV/0!</v>
      </c>
      <c r="O15" s="62" t="e">
        <f>M15/$H$6</f>
        <v>#DIV/0!</v>
      </c>
      <c r="P15" s="51">
        <f>IF(P12&lt;250,H6,IF(P12=250,H6,P12/250*H6))</f>
        <v>0</v>
      </c>
      <c r="Q15" s="69"/>
      <c r="R15" s="8" t="e">
        <f>P15/$H$6</f>
        <v>#DIV/0!</v>
      </c>
      <c r="S15" s="62" t="e">
        <f>Q15/$H$6</f>
        <v>#DIV/0!</v>
      </c>
      <c r="T15" s="51">
        <f>IF(T12&lt;250,H6,IF(T12=250,H6,T12/250*H6))</f>
        <v>0</v>
      </c>
      <c r="U15" s="69"/>
      <c r="V15" s="8" t="e">
        <f>T15/$H$6</f>
        <v>#DIV/0!</v>
      </c>
      <c r="W15" s="62" t="e">
        <f>U15/$H$6</f>
        <v>#DIV/0!</v>
      </c>
      <c r="X15" s="51">
        <f>IF(X12&lt;250,H6,IF(X12=250,H6,X12/250*H6))</f>
        <v>0</v>
      </c>
      <c r="Y15" s="69"/>
      <c r="Z15" s="8" t="e">
        <f>X15/$H$6</f>
        <v>#DIV/0!</v>
      </c>
      <c r="AA15" s="62" t="e">
        <f>Y15/$H$6</f>
        <v>#DIV/0!</v>
      </c>
      <c r="AB15" s="51">
        <f>IF(AB12&lt;250,H6,IF(AB12=250,H6,AB12/250*H6))</f>
        <v>0</v>
      </c>
      <c r="AC15" s="69"/>
      <c r="AD15" s="8" t="e">
        <f>AB15/$H$6</f>
        <v>#DIV/0!</v>
      </c>
      <c r="AE15" s="62" t="e">
        <f>AC15/$H$6</f>
        <v>#DIV/0!</v>
      </c>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s="43" customFormat="1" ht="30" customHeight="1">
      <c r="A16" s="15"/>
      <c r="B16" s="271" t="s">
        <v>14</v>
      </c>
      <c r="C16" s="47" t="s">
        <v>10</v>
      </c>
      <c r="D16" s="211"/>
      <c r="E16" s="212"/>
      <c r="F16" s="212"/>
      <c r="G16" s="213"/>
      <c r="H16" s="211"/>
      <c r="I16" s="212"/>
      <c r="J16" s="212"/>
      <c r="K16" s="213"/>
      <c r="L16" s="211"/>
      <c r="M16" s="212"/>
      <c r="N16" s="212"/>
      <c r="O16" s="213"/>
      <c r="P16" s="211"/>
      <c r="Q16" s="212"/>
      <c r="R16" s="212"/>
      <c r="S16" s="213"/>
      <c r="T16" s="211"/>
      <c r="U16" s="212"/>
      <c r="V16" s="212"/>
      <c r="W16" s="213"/>
      <c r="X16" s="211"/>
      <c r="Y16" s="212"/>
      <c r="Z16" s="212"/>
      <c r="AA16" s="213"/>
      <c r="AB16" s="211"/>
      <c r="AC16" s="212"/>
      <c r="AD16" s="212"/>
      <c r="AE16" s="213"/>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s="44" customFormat="1" ht="14.25" customHeight="1">
      <c r="A17" s="15"/>
      <c r="B17" s="271"/>
      <c r="C17" s="48" t="s">
        <v>11</v>
      </c>
      <c r="D17" s="51">
        <f>IF(D9&gt;=DATEVALUE("7/1/2024"),IF(D16&lt;11,H4,IF(D16=11,H4,D16/11*H4)),IF(D16&lt;12,H4,IF(D16=12,H4,D16/12*H4)))</f>
        <v>0</v>
      </c>
      <c r="E17" s="69"/>
      <c r="F17" s="8" t="e">
        <f>D17/$H$4</f>
        <v>#DIV/0!</v>
      </c>
      <c r="G17" s="62" t="e">
        <f>E17/$H$4</f>
        <v>#DIV/0!</v>
      </c>
      <c r="H17" s="51">
        <f>IF(H9&gt;=DATEVALUE("7/1/2024"),IF(H16&lt;11,H4,IF(H16=11,H4,H16/11*H4)),IF(H16&lt;12,H4,IF(H16=12,H4,H16/12*H4)))</f>
        <v>0</v>
      </c>
      <c r="I17" s="69"/>
      <c r="J17" s="8" t="e">
        <f>H17/$H$4</f>
        <v>#DIV/0!</v>
      </c>
      <c r="K17" s="62" t="e">
        <f>I17/$H$4</f>
        <v>#DIV/0!</v>
      </c>
      <c r="L17" s="51" t="e">
        <f>IF(L9&gt;=DATEVALUE("7/1/2024"),IF(L16&lt;11,H4,IF(L16=11,H4,L16/11*H4)),IF(L16&lt;12,H4,IF(L16=12,H4,L16/12*H4)))</f>
        <v>#VALUE!</v>
      </c>
      <c r="M17" s="69"/>
      <c r="N17" s="8" t="e">
        <f>L17/$H$4</f>
        <v>#VALUE!</v>
      </c>
      <c r="O17" s="62" t="e">
        <f>M17/$H$4</f>
        <v>#DIV/0!</v>
      </c>
      <c r="P17" s="51" t="e">
        <f>IF(P9&gt;=DATEVALUE("7/1/2024"),IF(P16&lt;11,H4,IF(P16=11,H4,P16/11*H4)),IF(P16&lt;12,H4,IF(P16=12,H4,P16/12*H4)))</f>
        <v>#VALUE!</v>
      </c>
      <c r="Q17" s="69"/>
      <c r="R17" s="8" t="e">
        <f>P17/$H$4</f>
        <v>#VALUE!</v>
      </c>
      <c r="S17" s="62" t="e">
        <f>Q17/$H$4</f>
        <v>#DIV/0!</v>
      </c>
      <c r="T17" s="51" t="e">
        <f>IF(T9&gt;=DATEVALUE("7/1/2024"),IF(T16&lt;11,H4,IF(T16=11,H4,T16/11*H4)),IF(T16&lt;12,H4,IF(T16=12,H4,T16/12*H4)))</f>
        <v>#VALUE!</v>
      </c>
      <c r="U17" s="69"/>
      <c r="V17" s="8" t="e">
        <f>T17/$H$4</f>
        <v>#VALUE!</v>
      </c>
      <c r="W17" s="62" t="e">
        <f>U17/$H$4</f>
        <v>#DIV/0!</v>
      </c>
      <c r="X17" s="51" t="e">
        <f>IF(X9&gt;=DATEVALUE("7/1/2024"),IF(X16&lt;11,H4,IF(X16=11,H4,X16/11*H4)),IF(X16&lt;12,H4,IF(X16=12,H4,X16/12*H4)))</f>
        <v>#VALUE!</v>
      </c>
      <c r="Y17" s="69"/>
      <c r="Z17" s="8" t="e">
        <f>X17/$H$4</f>
        <v>#VALUE!</v>
      </c>
      <c r="AA17" s="62" t="e">
        <f>Y17/$H$4</f>
        <v>#DIV/0!</v>
      </c>
      <c r="AB17" s="51" t="e">
        <f>IF(AB9&gt;=DATEVALUE("7/1/2024"),IF(AB16&lt;11,H4,IF(AB16=11,H4,AB16/11*H4)),IF(AB16&lt;12,H4,IF(AB16=12,H4,AB16/12*H4)))</f>
        <v>#VALUE!</v>
      </c>
      <c r="AC17" s="69"/>
      <c r="AD17" s="8" t="e">
        <f>AB17/$H$4</f>
        <v>#VALUE!</v>
      </c>
      <c r="AE17" s="62" t="e">
        <f>AC17/$H$4</f>
        <v>#DIV/0!</v>
      </c>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s="44" customFormat="1" ht="15">
      <c r="A18" s="15"/>
      <c r="B18" s="271"/>
      <c r="C18" s="48" t="s">
        <v>12</v>
      </c>
      <c r="D18" s="51">
        <f>IF(D16&lt;30,H5,IF(D16=30,H5,D16/30*H5))</f>
        <v>0</v>
      </c>
      <c r="E18" s="69"/>
      <c r="F18" s="8" t="e">
        <f>D18/$H$5</f>
        <v>#DIV/0!</v>
      </c>
      <c r="G18" s="62" t="e">
        <f>E18/$H$5</f>
        <v>#DIV/0!</v>
      </c>
      <c r="H18" s="51">
        <f>IF(H16&lt;30,H5,IF(H16=30,H5,H16/30*H5))</f>
        <v>0</v>
      </c>
      <c r="I18" s="69"/>
      <c r="J18" s="8" t="e">
        <f>H18/$H$5</f>
        <v>#DIV/0!</v>
      </c>
      <c r="K18" s="62" t="e">
        <f>I18/$H$5</f>
        <v>#DIV/0!</v>
      </c>
      <c r="L18" s="51">
        <f>IF(L16&lt;30,H5,IF(L16=30,H5,L16/30*H5))</f>
        <v>0</v>
      </c>
      <c r="M18" s="69"/>
      <c r="N18" s="8" t="e">
        <f>L18/$H$5</f>
        <v>#DIV/0!</v>
      </c>
      <c r="O18" s="62" t="e">
        <f>M18/$H$5</f>
        <v>#DIV/0!</v>
      </c>
      <c r="P18" s="51">
        <f>IF(P16&lt;30,H5,IF(P16=30,H5,P16/30*H5))</f>
        <v>0</v>
      </c>
      <c r="Q18" s="69"/>
      <c r="R18" s="8" t="e">
        <f>P18/$H$5</f>
        <v>#DIV/0!</v>
      </c>
      <c r="S18" s="62" t="e">
        <f>Q18/$H$5</f>
        <v>#DIV/0!</v>
      </c>
      <c r="T18" s="51">
        <f>IF(T16&lt;30,H5,IF(T16=30,H5,T16/30*H5))</f>
        <v>0</v>
      </c>
      <c r="U18" s="69"/>
      <c r="V18" s="8" t="e">
        <f>T18/$H$5</f>
        <v>#DIV/0!</v>
      </c>
      <c r="W18" s="62" t="e">
        <f>U18/$H$5</f>
        <v>#DIV/0!</v>
      </c>
      <c r="X18" s="51">
        <f>IF(X16&lt;30,H5,IF(X16=30,H5,X16/30*H5))</f>
        <v>0</v>
      </c>
      <c r="Y18" s="69"/>
      <c r="Z18" s="8" t="e">
        <f>X18/$H$5</f>
        <v>#DIV/0!</v>
      </c>
      <c r="AA18" s="62" t="e">
        <f>Y18/$H$5</f>
        <v>#DIV/0!</v>
      </c>
      <c r="AB18" s="51">
        <f>IF(AB16&lt;30,H5,IF(AB16=30,H5,AB16/30*H5))</f>
        <v>0</v>
      </c>
      <c r="AC18" s="69"/>
      <c r="AD18" s="8" t="e">
        <f>AB18/$H$5</f>
        <v>#DIV/0!</v>
      </c>
      <c r="AE18" s="62" t="e">
        <f>AC18/$H$5</f>
        <v>#DIV/0!</v>
      </c>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s="44" customFormat="1" ht="15">
      <c r="A19" s="15"/>
      <c r="B19" s="271"/>
      <c r="C19" s="48" t="s">
        <v>13</v>
      </c>
      <c r="D19" s="51">
        <f>IF(D16&lt;250,H6,IF(D16=250,H6,D16/250*H6))</f>
        <v>0</v>
      </c>
      <c r="E19" s="69"/>
      <c r="F19" s="8" t="e">
        <f>D19/$H$6</f>
        <v>#DIV/0!</v>
      </c>
      <c r="G19" s="62" t="e">
        <f>E19/$H$6</f>
        <v>#DIV/0!</v>
      </c>
      <c r="H19" s="51">
        <f>IF(H16&lt;250,H6,IF(H16=250,H6,H16/250*H6))</f>
        <v>0</v>
      </c>
      <c r="I19" s="69"/>
      <c r="J19" s="8" t="e">
        <f>H19/$H$6</f>
        <v>#DIV/0!</v>
      </c>
      <c r="K19" s="62" t="e">
        <f>I19/$H$6</f>
        <v>#DIV/0!</v>
      </c>
      <c r="L19" s="51">
        <f>IF(L16&lt;250,H6,IF(L16=250,H6,L16/250*H6))</f>
        <v>0</v>
      </c>
      <c r="M19" s="69"/>
      <c r="N19" s="8" t="e">
        <f>L19/$H$6</f>
        <v>#DIV/0!</v>
      </c>
      <c r="O19" s="62" t="e">
        <f>M19/$H$6</f>
        <v>#DIV/0!</v>
      </c>
      <c r="P19" s="51">
        <f>IF(P16&lt;250,H6,IF(P16=250,H6,P16/250*H6))</f>
        <v>0</v>
      </c>
      <c r="Q19" s="69"/>
      <c r="R19" s="8" t="e">
        <f>P19/$H$6</f>
        <v>#DIV/0!</v>
      </c>
      <c r="S19" s="62" t="e">
        <f>Q19/$H$6</f>
        <v>#DIV/0!</v>
      </c>
      <c r="T19" s="51">
        <f>IF(T16&lt;250,H6,IF(T16=250,H6,T16/250*H6))</f>
        <v>0</v>
      </c>
      <c r="U19" s="69"/>
      <c r="V19" s="8" t="e">
        <f>T19/$H$6</f>
        <v>#DIV/0!</v>
      </c>
      <c r="W19" s="62" t="e">
        <f>U19/$H$6</f>
        <v>#DIV/0!</v>
      </c>
      <c r="X19" s="51">
        <f>IF(X16&lt;250,H6,IF(X16=250,H6,X16/250*H6))</f>
        <v>0</v>
      </c>
      <c r="Y19" s="69"/>
      <c r="Z19" s="8" t="e">
        <f>X19/$H$6</f>
        <v>#DIV/0!</v>
      </c>
      <c r="AA19" s="62" t="e">
        <f>Y19/$H$6</f>
        <v>#DIV/0!</v>
      </c>
      <c r="AB19" s="51">
        <f>IF(AB16&lt;250,H6,IF(AB16=250,H6,AB16/250*H6))</f>
        <v>0</v>
      </c>
      <c r="AC19" s="69"/>
      <c r="AD19" s="8" t="e">
        <f>AB19/$H$6</f>
        <v>#DIV/0!</v>
      </c>
      <c r="AE19" s="62" t="e">
        <f>AC19/$H$6</f>
        <v>#DIV/0!</v>
      </c>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s="44" customFormat="1" ht="29.25" customHeight="1">
      <c r="A20" s="15"/>
      <c r="B20" s="271" t="s">
        <v>15</v>
      </c>
      <c r="C20" s="47" t="s">
        <v>10</v>
      </c>
      <c r="D20" s="211"/>
      <c r="E20" s="212"/>
      <c r="F20" s="212"/>
      <c r="G20" s="213"/>
      <c r="H20" s="211"/>
      <c r="I20" s="212"/>
      <c r="J20" s="212"/>
      <c r="K20" s="213"/>
      <c r="L20" s="211"/>
      <c r="M20" s="212"/>
      <c r="N20" s="212"/>
      <c r="O20" s="213"/>
      <c r="P20" s="211"/>
      <c r="Q20" s="212"/>
      <c r="R20" s="212"/>
      <c r="S20" s="213"/>
      <c r="T20" s="211"/>
      <c r="U20" s="212"/>
      <c r="V20" s="212"/>
      <c r="W20" s="213"/>
      <c r="X20" s="211"/>
      <c r="Y20" s="212"/>
      <c r="Z20" s="212"/>
      <c r="AA20" s="213"/>
      <c r="AB20" s="211"/>
      <c r="AC20" s="212"/>
      <c r="AD20" s="212"/>
      <c r="AE20" s="213"/>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s="13" customFormat="1" ht="14.25" customHeight="1">
      <c r="A21" s="15"/>
      <c r="B21" s="271"/>
      <c r="C21" s="48" t="s">
        <v>11</v>
      </c>
      <c r="D21" s="51">
        <f>IF(D9&gt;=DATEVALUE("7/1/2024"),IF(D20&lt;15,H4,IF(D20=15,H4,D20/15*H4)),IF(D20&lt;20,H4,IF(D20=20,H4,D20/20*H4)))</f>
        <v>0</v>
      </c>
      <c r="E21" s="69"/>
      <c r="F21" s="8" t="e">
        <f>D21/$H$4</f>
        <v>#DIV/0!</v>
      </c>
      <c r="G21" s="62" t="e">
        <f>E21/$H$4</f>
        <v>#DIV/0!</v>
      </c>
      <c r="H21" s="51">
        <f>IF(H9&gt;=DATEVALUE("7/1/2024"),IF(H20&lt;15,H4,IF(H20=15,H4,H20/15*H4)),IF(H20&lt;20,H4,IF(H20=20,H4,H20/20*H4)))</f>
        <v>0</v>
      </c>
      <c r="I21" s="69"/>
      <c r="J21" s="8" t="e">
        <f>H21/$H$4</f>
        <v>#DIV/0!</v>
      </c>
      <c r="K21" s="62" t="e">
        <f>I21/$H$4</f>
        <v>#DIV/0!</v>
      </c>
      <c r="L21" s="51" t="e">
        <f>IF(L9&gt;=DATEVALUE("7/1/2024"),IF(L20&lt;15,H4,IF(L20=15,H4,L20/15*H4)),IF(L20&lt;20,H4,IF(L20=20,H4,L20/20*H4)))</f>
        <v>#VALUE!</v>
      </c>
      <c r="M21" s="69"/>
      <c r="N21" s="8" t="e">
        <f>L21/$H$4</f>
        <v>#VALUE!</v>
      </c>
      <c r="O21" s="62" t="e">
        <f>M21/$H$4</f>
        <v>#DIV/0!</v>
      </c>
      <c r="P21" s="51" t="e">
        <f>IF(P9&gt;=DATEVALUE("7/1/2024"),IF(P20&lt;15,H4,IF(P20=15,H4,P20/15*H4)),IF(P20&lt;20,H4,IF(P20=20,H4,P20/20*H4)))</f>
        <v>#VALUE!</v>
      </c>
      <c r="Q21" s="69"/>
      <c r="R21" s="8" t="e">
        <f>P21/$H$4</f>
        <v>#VALUE!</v>
      </c>
      <c r="S21" s="62" t="e">
        <f>Q21/$H$4</f>
        <v>#DIV/0!</v>
      </c>
      <c r="T21" s="51" t="e">
        <f>IF(T9&gt;=DATEVALUE("7/1/2024"),IF(T20&lt;15,H4,IF(T20=15,H4,T20/15*H4)),IF(T20&lt;20,H4,IF(T20=20,H4,T20/20*H4)))</f>
        <v>#VALUE!</v>
      </c>
      <c r="U21" s="69"/>
      <c r="V21" s="8" t="e">
        <f>T21/$H$4</f>
        <v>#VALUE!</v>
      </c>
      <c r="W21" s="62" t="e">
        <f>U21/$H$4</f>
        <v>#DIV/0!</v>
      </c>
      <c r="X21" s="51" t="e">
        <f>IF(X9&gt;=DATEVALUE("7/1/2024"),IF(X20&lt;15,H4,IF(X20=15,H4,X20/15*H4)),IF(X20&lt;20,H4,IF(X20=20,H4,X20/20*H4)))</f>
        <v>#VALUE!</v>
      </c>
      <c r="Y21" s="69"/>
      <c r="Z21" s="8" t="e">
        <f>X21/$H$4</f>
        <v>#VALUE!</v>
      </c>
      <c r="AA21" s="62" t="e">
        <f>Y21/$H$4</f>
        <v>#DIV/0!</v>
      </c>
      <c r="AB21" s="51" t="e">
        <f>IF(AB9&gt;=DATEVALUE("7/1/2024"),IF(AB20&lt;15,H4,IF(AB20=15,H4,AB20/15*H4)),IF(AB20&lt;20,H4,IF(AB20=20,H4,AB20/20*H4)))</f>
        <v>#VALUE!</v>
      </c>
      <c r="AC21" s="69"/>
      <c r="AD21" s="8" t="e">
        <f>AB21/$H$4</f>
        <v>#VALUE!</v>
      </c>
      <c r="AE21" s="62" t="e">
        <f>AC21/$H$4</f>
        <v>#DIV/0!</v>
      </c>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s="13" customFormat="1" ht="15">
      <c r="A22" s="15"/>
      <c r="B22" s="271"/>
      <c r="C22" s="48" t="s">
        <v>12</v>
      </c>
      <c r="D22" s="51">
        <f>IF(D20&lt;40,H5,IF(D20=40,H5,D20/40*H5))</f>
        <v>0</v>
      </c>
      <c r="E22" s="69"/>
      <c r="F22" s="8" t="e">
        <f>D22/$H$5</f>
        <v>#DIV/0!</v>
      </c>
      <c r="G22" s="62" t="e">
        <f>E22/$H$5</f>
        <v>#DIV/0!</v>
      </c>
      <c r="H22" s="51">
        <f>IF(H20&lt;40,H5,IF(H20=40,H5,H20/40*H5))</f>
        <v>0</v>
      </c>
      <c r="I22" s="69"/>
      <c r="J22" s="8" t="e">
        <f>H22/$H$5</f>
        <v>#DIV/0!</v>
      </c>
      <c r="K22" s="62" t="e">
        <f>I22/$H$5</f>
        <v>#DIV/0!</v>
      </c>
      <c r="L22" s="51">
        <f>IF(L20&lt;40,H5,IF(L20=40,H5,L20/40*H5))</f>
        <v>0</v>
      </c>
      <c r="M22" s="69"/>
      <c r="N22" s="8" t="e">
        <f>L22/$H$5</f>
        <v>#DIV/0!</v>
      </c>
      <c r="O22" s="62" t="e">
        <f>M22/$H$5</f>
        <v>#DIV/0!</v>
      </c>
      <c r="P22" s="51">
        <f>IF(P20&lt;40,H5,IF(P20=40,H5,P20/40*H5))</f>
        <v>0</v>
      </c>
      <c r="Q22" s="69"/>
      <c r="R22" s="8" t="e">
        <f>P22/$H$5</f>
        <v>#DIV/0!</v>
      </c>
      <c r="S22" s="62" t="e">
        <f>Q22/$H$5</f>
        <v>#DIV/0!</v>
      </c>
      <c r="T22" s="51">
        <f>IF(T20&lt;40,H5,IF(T20=40,H5,T20/40*H5))</f>
        <v>0</v>
      </c>
      <c r="U22" s="69"/>
      <c r="V22" s="8" t="e">
        <f>T22/$H$5</f>
        <v>#DIV/0!</v>
      </c>
      <c r="W22" s="62" t="e">
        <f>U22/$H$5</f>
        <v>#DIV/0!</v>
      </c>
      <c r="X22" s="51">
        <f>IF(X20&lt;40,H5,IF(X20=40,H5,X20/40*H5))</f>
        <v>0</v>
      </c>
      <c r="Y22" s="69"/>
      <c r="Z22" s="8" t="e">
        <f>X22/$H$5</f>
        <v>#DIV/0!</v>
      </c>
      <c r="AA22" s="62" t="e">
        <f>Y22/$H$5</f>
        <v>#DIV/0!</v>
      </c>
      <c r="AB22" s="51">
        <f>IF(AB20&lt;40,H5,IF(AB20=40,H5,AB20/40*H5))</f>
        <v>0</v>
      </c>
      <c r="AC22" s="69"/>
      <c r="AD22" s="8" t="e">
        <f>AB22/$H$5</f>
        <v>#DIV/0!</v>
      </c>
      <c r="AE22" s="62" t="e">
        <f>AC22/$H$5</f>
        <v>#DIV/0!</v>
      </c>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256" s="13" customFormat="1" ht="15.75" thickBot="1">
      <c r="A23" s="15"/>
      <c r="B23" s="272"/>
      <c r="C23" s="49" t="s">
        <v>13</v>
      </c>
      <c r="D23" s="52">
        <f>IF(D20&lt;250,H6,IF(D20=250,H6,D20/250*H6))</f>
        <v>0</v>
      </c>
      <c r="E23" s="70"/>
      <c r="F23" s="30" t="e">
        <f>D23/$H$6</f>
        <v>#DIV/0!</v>
      </c>
      <c r="G23" s="63" t="e">
        <f>E23/$H$6</f>
        <v>#DIV/0!</v>
      </c>
      <c r="H23" s="52">
        <f>IF(H20&lt;250,H6,IF(H20=250,H6,H20/250*H6))</f>
        <v>0</v>
      </c>
      <c r="I23" s="71"/>
      <c r="J23" s="30" t="e">
        <f>H23/$H$6</f>
        <v>#DIV/0!</v>
      </c>
      <c r="K23" s="63" t="e">
        <f>I23/$H$6</f>
        <v>#DIV/0!</v>
      </c>
      <c r="L23" s="52">
        <f>IF(L20&lt;250,H6,IF(L20=250,H6,L20/250*H6))</f>
        <v>0</v>
      </c>
      <c r="M23" s="71"/>
      <c r="N23" s="30" t="e">
        <f>L23/$H$6</f>
        <v>#DIV/0!</v>
      </c>
      <c r="O23" s="63" t="e">
        <f>M23/$H$6</f>
        <v>#DIV/0!</v>
      </c>
      <c r="P23" s="52">
        <f>IF(P20&lt;250,H6,IF(P20=250,H6,P20/250*H6))</f>
        <v>0</v>
      </c>
      <c r="Q23" s="71"/>
      <c r="R23" s="30" t="e">
        <f>P23/$H$6</f>
        <v>#DIV/0!</v>
      </c>
      <c r="S23" s="63" t="e">
        <f>Q23/$H$6</f>
        <v>#DIV/0!</v>
      </c>
      <c r="T23" s="52">
        <f>IF(T20&lt;250,H6,IF(T20=250,H6,T20/250*H6))</f>
        <v>0</v>
      </c>
      <c r="U23" s="71"/>
      <c r="V23" s="30" t="e">
        <f>T23/$H$6</f>
        <v>#DIV/0!</v>
      </c>
      <c r="W23" s="63" t="e">
        <f>U23/$H$6</f>
        <v>#DIV/0!</v>
      </c>
      <c r="X23" s="52">
        <f>IF(X20&lt;250,H6,IF(X20=250,H6,X20/250*H6))</f>
        <v>0</v>
      </c>
      <c r="Y23" s="71"/>
      <c r="Z23" s="30" t="e">
        <f>X23/$H$6</f>
        <v>#DIV/0!</v>
      </c>
      <c r="AA23" s="63" t="e">
        <f>Y23/$H$6</f>
        <v>#DIV/0!</v>
      </c>
      <c r="AB23" s="52">
        <f>IF(AB20&lt;250,H6,IF(AB20=250,H6,AB20/250*H6))</f>
        <v>0</v>
      </c>
      <c r="AC23" s="71"/>
      <c r="AD23" s="30" t="e">
        <f>AB23/$H$6</f>
        <v>#DIV/0!</v>
      </c>
      <c r="AE23" s="63" t="e">
        <f>AC23/$H$6</f>
        <v>#DIV/0!</v>
      </c>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s="13" customFormat="1" ht="15.75" thickBot="1">
      <c r="A24" s="15"/>
      <c r="B24" s="38"/>
      <c r="C24" s="25"/>
      <c r="D24" s="14"/>
      <c r="E24" s="14"/>
      <c r="F24" s="14"/>
      <c r="G24" s="14"/>
      <c r="H24" s="14"/>
      <c r="I24" s="14"/>
      <c r="J24" s="14"/>
      <c r="K24" s="14"/>
      <c r="L24" s="14"/>
      <c r="M24" s="15"/>
      <c r="N24" s="15"/>
      <c r="O24" s="15"/>
      <c r="P24" s="14"/>
      <c r="Q24" s="15"/>
      <c r="R24" s="15"/>
      <c r="S24" s="15"/>
      <c r="T24" s="14"/>
      <c r="U24" s="15"/>
      <c r="V24" s="15"/>
      <c r="W24" s="15"/>
      <c r="X24" s="14"/>
      <c r="Y24" s="15"/>
      <c r="Z24" s="15"/>
      <c r="AA24" s="15"/>
      <c r="AB24" s="14"/>
      <c r="AC24" s="15"/>
      <c r="AD24" s="25"/>
      <c r="AE24" s="4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2:255" s="92" customFormat="1" ht="15">
      <c r="B25" s="265" t="s">
        <v>16</v>
      </c>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7"/>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row>
    <row r="26" spans="2:253" s="92" customFormat="1" ht="15">
      <c r="B26" s="268" t="s">
        <v>3</v>
      </c>
      <c r="C26" s="269"/>
      <c r="D26" s="270">
        <f>D9</f>
        <v>0</v>
      </c>
      <c r="E26" s="270"/>
      <c r="F26" s="270"/>
      <c r="G26" s="270"/>
      <c r="H26" s="270">
        <f>H9</f>
      </c>
      <c r="I26" s="270"/>
      <c r="J26" s="270"/>
      <c r="K26" s="270"/>
      <c r="L26" s="270" t="e">
        <f>L9</f>
        <v>#VALUE!</v>
      </c>
      <c r="M26" s="270"/>
      <c r="N26" s="270"/>
      <c r="O26" s="270"/>
      <c r="P26" s="270" t="e">
        <f>P9</f>
        <v>#VALUE!</v>
      </c>
      <c r="Q26" s="270"/>
      <c r="R26" s="270"/>
      <c r="S26" s="270"/>
      <c r="T26" s="270" t="e">
        <f>T9</f>
        <v>#VALUE!</v>
      </c>
      <c r="U26" s="270"/>
      <c r="V26" s="270"/>
      <c r="W26" s="270"/>
      <c r="X26" s="270" t="e">
        <f>X9</f>
        <v>#VALUE!</v>
      </c>
      <c r="Y26" s="270"/>
      <c r="Z26" s="270"/>
      <c r="AA26" s="270"/>
      <c r="AB26" s="270" t="e">
        <f>AB9</f>
        <v>#VALUE!</v>
      </c>
      <c r="AC26" s="270"/>
      <c r="AD26" s="270"/>
      <c r="AE26" s="27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row>
    <row r="27" spans="2:256" ht="15" customHeight="1">
      <c r="B27" s="268"/>
      <c r="C27" s="269"/>
      <c r="D27" s="270" t="str">
        <f>D10</f>
        <v>Hours</v>
      </c>
      <c r="E27" s="270"/>
      <c r="F27" s="270"/>
      <c r="G27" s="270"/>
      <c r="H27" s="270" t="str">
        <f>H10</f>
        <v>Hours</v>
      </c>
      <c r="I27" s="270"/>
      <c r="J27" s="270"/>
      <c r="K27" s="270"/>
      <c r="L27" s="270" t="str">
        <f>L10</f>
        <v>Hours</v>
      </c>
      <c r="M27" s="270"/>
      <c r="N27" s="270"/>
      <c r="O27" s="270"/>
      <c r="P27" s="270" t="str">
        <f>P10</f>
        <v>Hours</v>
      </c>
      <c r="Q27" s="270"/>
      <c r="R27" s="270"/>
      <c r="S27" s="270"/>
      <c r="T27" s="270" t="str">
        <f>T10</f>
        <v>Hours</v>
      </c>
      <c r="U27" s="270"/>
      <c r="V27" s="270"/>
      <c r="W27" s="270"/>
      <c r="X27" s="270" t="str">
        <f>X10</f>
        <v>Hours</v>
      </c>
      <c r="Y27" s="270"/>
      <c r="Z27" s="270"/>
      <c r="AA27" s="270"/>
      <c r="AB27" s="270" t="str">
        <f>AB10</f>
        <v>Hours</v>
      </c>
      <c r="AC27" s="270"/>
      <c r="AD27" s="270"/>
      <c r="AE27" s="273"/>
      <c r="IU27" s="1"/>
      <c r="IV27" s="1"/>
    </row>
    <row r="28" spans="2:31" s="15" customFormat="1" ht="15" customHeight="1">
      <c r="B28" s="282" t="s">
        <v>17</v>
      </c>
      <c r="C28" s="283"/>
      <c r="D28" s="284">
        <f>MAX(D12,D16,D20)</f>
        <v>0</v>
      </c>
      <c r="E28" s="284"/>
      <c r="F28" s="284"/>
      <c r="G28" s="284"/>
      <c r="H28" s="284">
        <f>MAX(H12,H16,H20)</f>
        <v>0</v>
      </c>
      <c r="I28" s="284"/>
      <c r="J28" s="284"/>
      <c r="K28" s="284"/>
      <c r="L28" s="284">
        <f>MAX(L12,L16,L20)</f>
        <v>0</v>
      </c>
      <c r="M28" s="284"/>
      <c r="N28" s="284"/>
      <c r="O28" s="284"/>
      <c r="P28" s="284">
        <f>MAX(P12,P16,P20)</f>
        <v>0</v>
      </c>
      <c r="Q28" s="284"/>
      <c r="R28" s="284"/>
      <c r="S28" s="284"/>
      <c r="T28" s="284">
        <f>MAX(T12,T16,T20)</f>
        <v>0</v>
      </c>
      <c r="U28" s="284"/>
      <c r="V28" s="284"/>
      <c r="W28" s="284"/>
      <c r="X28" s="284">
        <f>MAX(X12,X16,X20)</f>
        <v>0</v>
      </c>
      <c r="Y28" s="284"/>
      <c r="Z28" s="284"/>
      <c r="AA28" s="284"/>
      <c r="AB28" s="284">
        <f>MAX(AB12,AB16,AB20)</f>
        <v>0</v>
      </c>
      <c r="AC28" s="284"/>
      <c r="AD28" s="284"/>
      <c r="AE28" s="285"/>
    </row>
    <row r="29" spans="2:31" s="15" customFormat="1" ht="15" customHeight="1">
      <c r="B29" s="291" t="s">
        <v>72</v>
      </c>
      <c r="C29" s="292"/>
      <c r="D29" s="286"/>
      <c r="E29" s="286"/>
      <c r="F29" s="192"/>
      <c r="G29" s="193"/>
      <c r="H29" s="286"/>
      <c r="I29" s="286"/>
      <c r="J29" s="192"/>
      <c r="K29" s="193"/>
      <c r="L29" s="286"/>
      <c r="M29" s="286"/>
      <c r="N29" s="192"/>
      <c r="O29" s="193"/>
      <c r="P29" s="286"/>
      <c r="Q29" s="286"/>
      <c r="R29" s="192"/>
      <c r="S29" s="193"/>
      <c r="T29" s="286"/>
      <c r="U29" s="286"/>
      <c r="V29" s="192"/>
      <c r="W29" s="193"/>
      <c r="X29" s="286"/>
      <c r="Y29" s="286"/>
      <c r="Z29" s="192"/>
      <c r="AA29" s="193"/>
      <c r="AB29" s="286"/>
      <c r="AC29" s="286"/>
      <c r="AD29" s="192"/>
      <c r="AE29" s="194"/>
    </row>
    <row r="30" spans="1:254" s="13" customFormat="1" ht="15" customHeight="1">
      <c r="A30" s="15"/>
      <c r="B30" s="287" t="s">
        <v>18</v>
      </c>
      <c r="C30" s="288"/>
      <c r="D30" s="286">
        <f>IF(D9&lt;=DATEVALUE("6/30/2024"),(D28*2.87),(D28*3.2))</f>
        <v>0</v>
      </c>
      <c r="E30" s="286"/>
      <c r="F30" s="289">
        <f>SUM(E13:E15,E17:E19,E21:E23,F29)</f>
        <v>0</v>
      </c>
      <c r="G30" s="290"/>
      <c r="H30" s="286">
        <f>IF(H9&lt;=DATEVALUE("6/30/2024"),(H28*2.87),(H28*3.2))</f>
        <v>0</v>
      </c>
      <c r="I30" s="286"/>
      <c r="J30" s="289">
        <f>SUM(I13:I15,I17:I19,I21:I23,J29)</f>
        <v>0</v>
      </c>
      <c r="K30" s="290"/>
      <c r="L30" s="286" t="e">
        <f>IF(L9&lt;=DATEVALUE("6/30/2024"),(L28*2.87),(L28*3.2))</f>
        <v>#VALUE!</v>
      </c>
      <c r="M30" s="286"/>
      <c r="N30" s="289">
        <f>SUM(M13:M15,M17:M19,M21:M23,N29)</f>
        <v>0</v>
      </c>
      <c r="O30" s="290"/>
      <c r="P30" s="286" t="e">
        <f>IF(P9&lt;=DATEVALUE("6/30/2024"),(P28*2.87),(P28*3.2))</f>
        <v>#VALUE!</v>
      </c>
      <c r="Q30" s="286"/>
      <c r="R30" s="289">
        <f>SUM(Q13:Q15,Q17:Q19,Q21:Q23,R29)</f>
        <v>0</v>
      </c>
      <c r="S30" s="290"/>
      <c r="T30" s="286" t="e">
        <f>IF(T9&lt;=DATEVALUE("6/30/2024"),(T28*2.87),(T28*3.2))</f>
        <v>#VALUE!</v>
      </c>
      <c r="U30" s="286"/>
      <c r="V30" s="289">
        <f>SUM(U13:U15,U17:U19,U21:U23,V29)</f>
        <v>0</v>
      </c>
      <c r="W30" s="290"/>
      <c r="X30" s="286" t="e">
        <f>IF(X9&lt;=DATEVALUE("6/30/2024"),(X28*2.87),(X28*3.2))</f>
        <v>#VALUE!</v>
      </c>
      <c r="Y30" s="286"/>
      <c r="Z30" s="289">
        <f>SUM(Y13:Y15,Y17:Y19,Y21:Y23,Z29)</f>
        <v>0</v>
      </c>
      <c r="AA30" s="290"/>
      <c r="AB30" s="286" t="e">
        <f>IF(AB9&lt;=DATEVALUE("6/30/2024"),(AB28*2.87),(AB28*3.2))</f>
        <v>#VALUE!</v>
      </c>
      <c r="AC30" s="286"/>
      <c r="AD30" s="289">
        <f>SUM(AC13:AC15,AC17:AC19,AC21:AC23,AD29)</f>
        <v>0</v>
      </c>
      <c r="AE30" s="300"/>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row>
    <row r="31" spans="2:256" ht="15.75" customHeight="1" thickBot="1">
      <c r="B31" s="293" t="s">
        <v>16</v>
      </c>
      <c r="C31" s="294"/>
      <c r="D31" s="295" t="e">
        <f>D30/D28</f>
        <v>#DIV/0!</v>
      </c>
      <c r="E31" s="295"/>
      <c r="F31" s="296" t="e">
        <f>F30/D28</f>
        <v>#DIV/0!</v>
      </c>
      <c r="G31" s="296"/>
      <c r="H31" s="295" t="e">
        <f>H30/H28</f>
        <v>#DIV/0!</v>
      </c>
      <c r="I31" s="295"/>
      <c r="J31" s="296" t="e">
        <f>J30/H28</f>
        <v>#DIV/0!</v>
      </c>
      <c r="K31" s="296"/>
      <c r="L31" s="295" t="e">
        <f>L30/L28</f>
        <v>#VALUE!</v>
      </c>
      <c r="M31" s="295"/>
      <c r="N31" s="297" t="e">
        <f>N30/L28</f>
        <v>#DIV/0!</v>
      </c>
      <c r="O31" s="298"/>
      <c r="P31" s="295" t="e">
        <f>P30/P28</f>
        <v>#VALUE!</v>
      </c>
      <c r="Q31" s="295"/>
      <c r="R31" s="296" t="e">
        <f>R30/P28</f>
        <v>#DIV/0!</v>
      </c>
      <c r="S31" s="296"/>
      <c r="T31" s="295" t="e">
        <f>T30/T28</f>
        <v>#VALUE!</v>
      </c>
      <c r="U31" s="295"/>
      <c r="V31" s="296" t="e">
        <f>V30/T28</f>
        <v>#DIV/0!</v>
      </c>
      <c r="W31" s="296"/>
      <c r="X31" s="295" t="e">
        <f>X30/X28</f>
        <v>#VALUE!</v>
      </c>
      <c r="Y31" s="295"/>
      <c r="Z31" s="296" t="e">
        <f>Z30/X28</f>
        <v>#DIV/0!</v>
      </c>
      <c r="AA31" s="296"/>
      <c r="AB31" s="295" t="e">
        <f>AB30/AB28</f>
        <v>#VALUE!</v>
      </c>
      <c r="AC31" s="295"/>
      <c r="AD31" s="296" t="e">
        <f>AD30/AB28</f>
        <v>#DIV/0!</v>
      </c>
      <c r="AE31" s="299"/>
      <c r="IU31" s="1"/>
      <c r="IV31" s="1"/>
    </row>
    <row r="32" spans="2:31" ht="15.75" thickBot="1">
      <c r="B32" s="144"/>
      <c r="AE32" s="45"/>
    </row>
    <row r="33" spans="2:31" ht="15.75" thickBot="1">
      <c r="B33" s="254" t="s">
        <v>74</v>
      </c>
      <c r="C33" s="256"/>
      <c r="D33" s="279" t="e">
        <f>AVERAGE(F31,J31,N31,R31,V31,Z31,AD31)</f>
        <v>#DIV/0!</v>
      </c>
      <c r="E33" s="280"/>
      <c r="F33" s="280"/>
      <c r="G33" s="281"/>
      <c r="H33" s="145"/>
      <c r="I33" s="145"/>
      <c r="J33" s="145"/>
      <c r="K33" s="145"/>
      <c r="L33" s="145"/>
      <c r="M33" s="145"/>
      <c r="N33" s="145"/>
      <c r="O33" s="145"/>
      <c r="P33" s="145"/>
      <c r="Q33" s="145"/>
      <c r="R33" s="145"/>
      <c r="S33" s="145"/>
      <c r="T33" s="145"/>
      <c r="U33" s="145"/>
      <c r="V33" s="145"/>
      <c r="W33" s="145"/>
      <c r="X33" s="145"/>
      <c r="Y33" s="145"/>
      <c r="Z33" s="145"/>
      <c r="AA33" s="145"/>
      <c r="AB33" s="145"/>
      <c r="AC33" s="145"/>
      <c r="AD33" s="146"/>
      <c r="AE33" s="147"/>
    </row>
  </sheetData>
  <sheetProtection sheet="1" selectLockedCells="1"/>
  <mergeCells count="125">
    <mergeCell ref="AD31:AE31"/>
    <mergeCell ref="R31:S31"/>
    <mergeCell ref="T31:U31"/>
    <mergeCell ref="V31:W31"/>
    <mergeCell ref="X31:Y31"/>
    <mergeCell ref="Z31:AA31"/>
    <mergeCell ref="AB31:AC31"/>
    <mergeCell ref="AB30:AC30"/>
    <mergeCell ref="AD30:AE30"/>
    <mergeCell ref="R30:S30"/>
    <mergeCell ref="T30:U30"/>
    <mergeCell ref="V30:W30"/>
    <mergeCell ref="X30:Y30"/>
    <mergeCell ref="Z30:AA30"/>
    <mergeCell ref="B31:C31"/>
    <mergeCell ref="D31:E31"/>
    <mergeCell ref="F31:G31"/>
    <mergeCell ref="H31:I31"/>
    <mergeCell ref="J31:K31"/>
    <mergeCell ref="L31:M31"/>
    <mergeCell ref="N31:O31"/>
    <mergeCell ref="P31:Q31"/>
    <mergeCell ref="P30:Q30"/>
    <mergeCell ref="Z29:AA29"/>
    <mergeCell ref="AB29:AC29"/>
    <mergeCell ref="AD29:AE29"/>
    <mergeCell ref="B30:C30"/>
    <mergeCell ref="D30:E30"/>
    <mergeCell ref="F30:G30"/>
    <mergeCell ref="H30:I30"/>
    <mergeCell ref="J30:K30"/>
    <mergeCell ref="L30:M30"/>
    <mergeCell ref="N30:O30"/>
    <mergeCell ref="N29:O29"/>
    <mergeCell ref="P29:Q29"/>
    <mergeCell ref="R29:S29"/>
    <mergeCell ref="T29:U29"/>
    <mergeCell ref="V29:W29"/>
    <mergeCell ref="X29:Y29"/>
    <mergeCell ref="B29:C29"/>
    <mergeCell ref="D29:E29"/>
    <mergeCell ref="F29:G29"/>
    <mergeCell ref="H29:I29"/>
    <mergeCell ref="J29:K29"/>
    <mergeCell ref="L29:M29"/>
    <mergeCell ref="B33:C33"/>
    <mergeCell ref="D33:G33"/>
    <mergeCell ref="B16:B19"/>
    <mergeCell ref="D16:G16"/>
    <mergeCell ref="H16:K16"/>
    <mergeCell ref="L16:O16"/>
    <mergeCell ref="P16:S16"/>
    <mergeCell ref="X27:AA27"/>
    <mergeCell ref="AB27:AE27"/>
    <mergeCell ref="B28:C28"/>
    <mergeCell ref="D28:G28"/>
    <mergeCell ref="H28:K28"/>
    <mergeCell ref="L28:O28"/>
    <mergeCell ref="P28:S28"/>
    <mergeCell ref="T28:W28"/>
    <mergeCell ref="X28:AA28"/>
    <mergeCell ref="AB28:AE28"/>
    <mergeCell ref="B27:C27"/>
    <mergeCell ref="D27:G27"/>
    <mergeCell ref="H27:K27"/>
    <mergeCell ref="L27:O27"/>
    <mergeCell ref="P27:S27"/>
    <mergeCell ref="T27:W27"/>
    <mergeCell ref="T26:W26"/>
    <mergeCell ref="AB10:AC10"/>
    <mergeCell ref="AD10:AE10"/>
    <mergeCell ref="B12:B15"/>
    <mergeCell ref="D12:G12"/>
    <mergeCell ref="H12:K12"/>
    <mergeCell ref="L12:O12"/>
    <mergeCell ref="P12:S12"/>
    <mergeCell ref="D10:E10"/>
    <mergeCell ref="F10:G10"/>
    <mergeCell ref="H10:I10"/>
    <mergeCell ref="J10:K10"/>
    <mergeCell ref="L10:M10"/>
    <mergeCell ref="N10:O10"/>
    <mergeCell ref="P10:Q10"/>
    <mergeCell ref="R10:S10"/>
    <mergeCell ref="T10:U10"/>
    <mergeCell ref="V10:W10"/>
    <mergeCell ref="X10:Y10"/>
    <mergeCell ref="Z10:AA10"/>
    <mergeCell ref="X16:AA16"/>
    <mergeCell ref="T12:W12"/>
    <mergeCell ref="X12:AA12"/>
    <mergeCell ref="B25:AE25"/>
    <mergeCell ref="B26:C26"/>
    <mergeCell ref="D26:G26"/>
    <mergeCell ref="H26:K26"/>
    <mergeCell ref="L26:O26"/>
    <mergeCell ref="P26:S26"/>
    <mergeCell ref="AB16:AE16"/>
    <mergeCell ref="T16:W16"/>
    <mergeCell ref="AB12:AE12"/>
    <mergeCell ref="B20:B23"/>
    <mergeCell ref="D20:G20"/>
    <mergeCell ref="H20:K20"/>
    <mergeCell ref="L20:O20"/>
    <mergeCell ref="P20:S20"/>
    <mergeCell ref="T20:W20"/>
    <mergeCell ref="X20:AA20"/>
    <mergeCell ref="AB20:AE20"/>
    <mergeCell ref="X26:AA26"/>
    <mergeCell ref="AB26:AE26"/>
    <mergeCell ref="B2:AE2"/>
    <mergeCell ref="B3:D3"/>
    <mergeCell ref="E3:H3"/>
    <mergeCell ref="B4:G4"/>
    <mergeCell ref="R4:AA4"/>
    <mergeCell ref="B5:G5"/>
    <mergeCell ref="B6:G6"/>
    <mergeCell ref="B8:AE8"/>
    <mergeCell ref="D9:G9"/>
    <mergeCell ref="H9:K9"/>
    <mergeCell ref="L9:O9"/>
    <mergeCell ref="P9:S9"/>
    <mergeCell ref="T9:W9"/>
    <mergeCell ref="X9:AA9"/>
    <mergeCell ref="AB9:AE9"/>
  </mergeCells>
  <conditionalFormatting sqref="E13">
    <cfRule type="cellIs" priority="146" dxfId="570" operator="lessThan">
      <formula>$D$13</formula>
    </cfRule>
  </conditionalFormatting>
  <conditionalFormatting sqref="E14">
    <cfRule type="cellIs" priority="145" dxfId="570" operator="lessThan">
      <formula>$D$14</formula>
    </cfRule>
  </conditionalFormatting>
  <conditionalFormatting sqref="E15">
    <cfRule type="cellIs" priority="144" dxfId="570" operator="lessThan">
      <formula>$D$15</formula>
    </cfRule>
  </conditionalFormatting>
  <conditionalFormatting sqref="E17">
    <cfRule type="cellIs" priority="143" dxfId="570" operator="lessThan">
      <formula>$D$17</formula>
    </cfRule>
  </conditionalFormatting>
  <conditionalFormatting sqref="E18">
    <cfRule type="cellIs" priority="142" dxfId="570" operator="lessThan">
      <formula>$D$18</formula>
    </cfRule>
  </conditionalFormatting>
  <conditionalFormatting sqref="E19">
    <cfRule type="cellIs" priority="141" dxfId="570" operator="lessThan">
      <formula>$D$19</formula>
    </cfRule>
  </conditionalFormatting>
  <conditionalFormatting sqref="E21">
    <cfRule type="cellIs" priority="140" dxfId="570" operator="lessThan">
      <formula>$D$21</formula>
    </cfRule>
  </conditionalFormatting>
  <conditionalFormatting sqref="E22">
    <cfRule type="cellIs" priority="139" dxfId="570" operator="lessThan">
      <formula>$D$22</formula>
    </cfRule>
  </conditionalFormatting>
  <conditionalFormatting sqref="E23">
    <cfRule type="cellIs" priority="15" dxfId="570" operator="lessThan">
      <formula>$D$23</formula>
    </cfRule>
    <cfRule type="cellIs" priority="138" dxfId="570" operator="lessThan">
      <formula>$E$23</formula>
    </cfRule>
  </conditionalFormatting>
  <conditionalFormatting sqref="G13">
    <cfRule type="cellIs" priority="137" dxfId="570" operator="lessThan">
      <formula>$F$13</formula>
    </cfRule>
  </conditionalFormatting>
  <conditionalFormatting sqref="G14">
    <cfRule type="cellIs" priority="136" dxfId="570" operator="lessThan">
      <formula>$F$14</formula>
    </cfRule>
  </conditionalFormatting>
  <conditionalFormatting sqref="G15">
    <cfRule type="cellIs" priority="135" dxfId="570" operator="lessThan">
      <formula>$F$15</formula>
    </cfRule>
  </conditionalFormatting>
  <conditionalFormatting sqref="G19">
    <cfRule type="cellIs" priority="133" dxfId="570" operator="lessThan">
      <formula>$F$19</formula>
    </cfRule>
  </conditionalFormatting>
  <conditionalFormatting sqref="G21">
    <cfRule type="cellIs" priority="132" dxfId="570" operator="lessThan">
      <formula>$F$21</formula>
    </cfRule>
  </conditionalFormatting>
  <conditionalFormatting sqref="G22">
    <cfRule type="cellIs" priority="131" dxfId="570" operator="lessThan">
      <formula>$F$22</formula>
    </cfRule>
  </conditionalFormatting>
  <conditionalFormatting sqref="G23">
    <cfRule type="cellIs" priority="130" dxfId="570" operator="lessThan">
      <formula>$F$23</formula>
    </cfRule>
  </conditionalFormatting>
  <conditionalFormatting sqref="I13">
    <cfRule type="cellIs" priority="129" dxfId="570" operator="lessThan">
      <formula>$H$13</formula>
    </cfRule>
  </conditionalFormatting>
  <conditionalFormatting sqref="I14">
    <cfRule type="cellIs" priority="128" dxfId="570" operator="lessThan">
      <formula>$H$14</formula>
    </cfRule>
  </conditionalFormatting>
  <conditionalFormatting sqref="I15">
    <cfRule type="cellIs" priority="127" dxfId="570" operator="lessThan">
      <formula>$H$15</formula>
    </cfRule>
  </conditionalFormatting>
  <conditionalFormatting sqref="I17">
    <cfRule type="cellIs" priority="126" dxfId="570" operator="lessThan">
      <formula>$H$17</formula>
    </cfRule>
  </conditionalFormatting>
  <conditionalFormatting sqref="I18">
    <cfRule type="cellIs" priority="125" dxfId="570" operator="lessThan">
      <formula>$H$18</formula>
    </cfRule>
  </conditionalFormatting>
  <conditionalFormatting sqref="I19">
    <cfRule type="cellIs" priority="124" dxfId="570" operator="lessThan">
      <formula>$H$19</formula>
    </cfRule>
  </conditionalFormatting>
  <conditionalFormatting sqref="I21">
    <cfRule type="cellIs" priority="123" dxfId="570" operator="lessThan">
      <formula>$H$21</formula>
    </cfRule>
  </conditionalFormatting>
  <conditionalFormatting sqref="I22">
    <cfRule type="cellIs" priority="122" dxfId="570" operator="lessThan">
      <formula>$H$22</formula>
    </cfRule>
  </conditionalFormatting>
  <conditionalFormatting sqref="I23">
    <cfRule type="cellIs" priority="121" dxfId="570" operator="lessThan">
      <formula>$H$23</formula>
    </cfRule>
  </conditionalFormatting>
  <conditionalFormatting sqref="K15">
    <cfRule type="cellIs" priority="119" dxfId="570" operator="lessThan">
      <formula>$J$15</formula>
    </cfRule>
  </conditionalFormatting>
  <conditionalFormatting sqref="K17">
    <cfRule type="cellIs" priority="118" dxfId="570" operator="lessThan">
      <formula>$J$17</formula>
    </cfRule>
  </conditionalFormatting>
  <conditionalFormatting sqref="K21">
    <cfRule type="cellIs" priority="116" dxfId="570" operator="lessThan">
      <formula>$J$21</formula>
    </cfRule>
  </conditionalFormatting>
  <conditionalFormatting sqref="K22">
    <cfRule type="cellIs" priority="115" dxfId="570" operator="lessThan">
      <formula>$J$22</formula>
    </cfRule>
  </conditionalFormatting>
  <conditionalFormatting sqref="K23">
    <cfRule type="cellIs" priority="114" dxfId="570" operator="lessThan">
      <formula>$J$23</formula>
    </cfRule>
  </conditionalFormatting>
  <conditionalFormatting sqref="M13">
    <cfRule type="cellIs" priority="113" dxfId="570" operator="lessThan">
      <formula>$L$13</formula>
    </cfRule>
  </conditionalFormatting>
  <conditionalFormatting sqref="M14">
    <cfRule type="cellIs" priority="112" dxfId="570" operator="lessThan">
      <formula>$L$14</formula>
    </cfRule>
  </conditionalFormatting>
  <conditionalFormatting sqref="M15">
    <cfRule type="cellIs" priority="111" dxfId="570" operator="lessThan">
      <formula>$L$15</formula>
    </cfRule>
  </conditionalFormatting>
  <conditionalFormatting sqref="M17">
    <cfRule type="cellIs" priority="110" dxfId="570" operator="lessThan">
      <formula>$L$17</formula>
    </cfRule>
  </conditionalFormatting>
  <conditionalFormatting sqref="M18">
    <cfRule type="cellIs" priority="109" dxfId="570" operator="lessThan">
      <formula>$L$18</formula>
    </cfRule>
  </conditionalFormatting>
  <conditionalFormatting sqref="M19">
    <cfRule type="cellIs" priority="108" dxfId="570" operator="lessThan">
      <formula>$L$19</formula>
    </cfRule>
  </conditionalFormatting>
  <conditionalFormatting sqref="M21">
    <cfRule type="cellIs" priority="107" dxfId="570" operator="lessThan">
      <formula>$L$21</formula>
    </cfRule>
  </conditionalFormatting>
  <conditionalFormatting sqref="M22">
    <cfRule type="cellIs" priority="106" dxfId="570" operator="lessThan">
      <formula>$L$22</formula>
    </cfRule>
  </conditionalFormatting>
  <conditionalFormatting sqref="M23">
    <cfRule type="cellIs" priority="105" dxfId="570" operator="lessThan">
      <formula>$L$23</formula>
    </cfRule>
  </conditionalFormatting>
  <conditionalFormatting sqref="O13">
    <cfRule type="cellIs" priority="104" dxfId="570" operator="lessThan">
      <formula>$N$13</formula>
    </cfRule>
  </conditionalFormatting>
  <conditionalFormatting sqref="O14">
    <cfRule type="cellIs" priority="103" dxfId="570" operator="lessThan">
      <formula>$N$14</formula>
    </cfRule>
  </conditionalFormatting>
  <conditionalFormatting sqref="O15">
    <cfRule type="cellIs" priority="102" dxfId="570" operator="lessThan">
      <formula>$N$15</formula>
    </cfRule>
  </conditionalFormatting>
  <conditionalFormatting sqref="O17">
    <cfRule type="cellIs" priority="101" dxfId="570" operator="lessThan">
      <formula>$N$17</formula>
    </cfRule>
  </conditionalFormatting>
  <conditionalFormatting sqref="O18">
    <cfRule type="cellIs" priority="100" dxfId="570" operator="lessThan">
      <formula>$N$18</formula>
    </cfRule>
  </conditionalFormatting>
  <conditionalFormatting sqref="O19">
    <cfRule type="cellIs" priority="99" dxfId="570" operator="lessThan">
      <formula>$N$19</formula>
    </cfRule>
  </conditionalFormatting>
  <conditionalFormatting sqref="O21">
    <cfRule type="cellIs" priority="98" dxfId="570" operator="lessThan">
      <formula>$N$21</formula>
    </cfRule>
  </conditionalFormatting>
  <conditionalFormatting sqref="O22">
    <cfRule type="cellIs" priority="97" dxfId="570" operator="lessThan">
      <formula>$N$22</formula>
    </cfRule>
  </conditionalFormatting>
  <conditionalFormatting sqref="O23">
    <cfRule type="cellIs" priority="96" dxfId="570" operator="lessThan">
      <formula>$N$23</formula>
    </cfRule>
  </conditionalFormatting>
  <conditionalFormatting sqref="Q13">
    <cfRule type="cellIs" priority="95" dxfId="570" operator="lessThan">
      <formula>$P$13</formula>
    </cfRule>
  </conditionalFormatting>
  <conditionalFormatting sqref="Q14">
    <cfRule type="cellIs" priority="94" dxfId="570" operator="lessThan">
      <formula>$P$14</formula>
    </cfRule>
  </conditionalFormatting>
  <conditionalFormatting sqref="Q15">
    <cfRule type="cellIs" priority="93" dxfId="570" operator="lessThan">
      <formula>$P$15</formula>
    </cfRule>
  </conditionalFormatting>
  <conditionalFormatting sqref="Q17">
    <cfRule type="cellIs" priority="92" dxfId="570" operator="lessThan">
      <formula>$P$17</formula>
    </cfRule>
  </conditionalFormatting>
  <conditionalFormatting sqref="Q18">
    <cfRule type="cellIs" priority="91" dxfId="570" operator="lessThan">
      <formula>$P$18</formula>
    </cfRule>
  </conditionalFormatting>
  <conditionalFormatting sqref="Q19">
    <cfRule type="cellIs" priority="90" dxfId="570" operator="lessThan">
      <formula>$P$19</formula>
    </cfRule>
  </conditionalFormatting>
  <conditionalFormatting sqref="Q21">
    <cfRule type="cellIs" priority="89" dxfId="570" operator="lessThan">
      <formula>$P$21</formula>
    </cfRule>
  </conditionalFormatting>
  <conditionalFormatting sqref="Q22">
    <cfRule type="cellIs" priority="87" dxfId="570" operator="lessThan">
      <formula>$P$22</formula>
    </cfRule>
    <cfRule type="cellIs" priority="88" dxfId="570" operator="lessThan">
      <formula>$P$22</formula>
    </cfRule>
  </conditionalFormatting>
  <conditionalFormatting sqref="Q23">
    <cfRule type="cellIs" priority="86" dxfId="570" operator="lessThan">
      <formula>$P$23</formula>
    </cfRule>
  </conditionalFormatting>
  <conditionalFormatting sqref="S13">
    <cfRule type="cellIs" priority="85" dxfId="570" operator="lessThan">
      <formula>$R$13</formula>
    </cfRule>
  </conditionalFormatting>
  <conditionalFormatting sqref="S14">
    <cfRule type="cellIs" priority="84" dxfId="570" operator="lessThan">
      <formula>$R$14</formula>
    </cfRule>
  </conditionalFormatting>
  <conditionalFormatting sqref="S15">
    <cfRule type="cellIs" priority="83" dxfId="570" operator="lessThan">
      <formula>$R$15</formula>
    </cfRule>
  </conditionalFormatting>
  <conditionalFormatting sqref="S17">
    <cfRule type="cellIs" priority="82" dxfId="570" operator="lessThan">
      <formula>$R$17</formula>
    </cfRule>
  </conditionalFormatting>
  <conditionalFormatting sqref="S18">
    <cfRule type="cellIs" priority="81" dxfId="570" operator="lessThan">
      <formula>$R$18</formula>
    </cfRule>
  </conditionalFormatting>
  <conditionalFormatting sqref="S19">
    <cfRule type="cellIs" priority="80" dxfId="570" operator="lessThan">
      <formula>$R$19</formula>
    </cfRule>
  </conditionalFormatting>
  <conditionalFormatting sqref="S21">
    <cfRule type="cellIs" priority="79" dxfId="570" operator="lessThan">
      <formula>$R$21</formula>
    </cfRule>
  </conditionalFormatting>
  <conditionalFormatting sqref="S22">
    <cfRule type="cellIs" priority="78" dxfId="570" operator="lessThan">
      <formula>$R$22</formula>
    </cfRule>
  </conditionalFormatting>
  <conditionalFormatting sqref="S23">
    <cfRule type="cellIs" priority="77" dxfId="570" operator="lessThan">
      <formula>$R$23</formula>
    </cfRule>
  </conditionalFormatting>
  <conditionalFormatting sqref="U13">
    <cfRule type="cellIs" priority="76" dxfId="570" operator="lessThan">
      <formula>$T$13</formula>
    </cfRule>
  </conditionalFormatting>
  <conditionalFormatting sqref="U14">
    <cfRule type="cellIs" priority="75" dxfId="570" operator="lessThan">
      <formula>$T$14</formula>
    </cfRule>
  </conditionalFormatting>
  <conditionalFormatting sqref="U15">
    <cfRule type="cellIs" priority="74" dxfId="570" operator="lessThan">
      <formula>$T$15</formula>
    </cfRule>
  </conditionalFormatting>
  <conditionalFormatting sqref="U17">
    <cfRule type="cellIs" priority="73" dxfId="570" operator="lessThan">
      <formula>$T$17</formula>
    </cfRule>
  </conditionalFormatting>
  <conditionalFormatting sqref="U18">
    <cfRule type="cellIs" priority="72" dxfId="570" operator="lessThan">
      <formula>$T$18</formula>
    </cfRule>
  </conditionalFormatting>
  <conditionalFormatting sqref="U19">
    <cfRule type="cellIs" priority="71" dxfId="570" operator="lessThan">
      <formula>$T$19</formula>
    </cfRule>
  </conditionalFormatting>
  <conditionalFormatting sqref="U21">
    <cfRule type="cellIs" priority="70" dxfId="570" operator="lessThan">
      <formula>$T$21</formula>
    </cfRule>
  </conditionalFormatting>
  <conditionalFormatting sqref="U22">
    <cfRule type="cellIs" priority="69" dxfId="570" operator="lessThan">
      <formula>$T$22</formula>
    </cfRule>
  </conditionalFormatting>
  <conditionalFormatting sqref="U23">
    <cfRule type="cellIs" priority="68" dxfId="570" operator="lessThan">
      <formula>$T$23</formula>
    </cfRule>
  </conditionalFormatting>
  <conditionalFormatting sqref="W13">
    <cfRule type="cellIs" priority="67" dxfId="570" operator="lessThan">
      <formula>$V$13</formula>
    </cfRule>
  </conditionalFormatting>
  <conditionalFormatting sqref="W14">
    <cfRule type="cellIs" priority="66" dxfId="570" operator="lessThan">
      <formula>$V$14</formula>
    </cfRule>
  </conditionalFormatting>
  <conditionalFormatting sqref="W15">
    <cfRule type="cellIs" priority="65" dxfId="570" operator="lessThan">
      <formula>$V$15</formula>
    </cfRule>
  </conditionalFormatting>
  <conditionalFormatting sqref="W17">
    <cfRule type="cellIs" priority="64" dxfId="570" operator="lessThan">
      <formula>$V$17</formula>
    </cfRule>
  </conditionalFormatting>
  <conditionalFormatting sqref="W18">
    <cfRule type="cellIs" priority="63" dxfId="570" operator="lessThan">
      <formula>$V$18</formula>
    </cfRule>
  </conditionalFormatting>
  <conditionalFormatting sqref="W19">
    <cfRule type="cellIs" priority="62" dxfId="570" operator="lessThan">
      <formula>$V$19</formula>
    </cfRule>
  </conditionalFormatting>
  <conditionalFormatting sqref="W21">
    <cfRule type="cellIs" priority="61" dxfId="570" operator="lessThan">
      <formula>$V$21</formula>
    </cfRule>
  </conditionalFormatting>
  <conditionalFormatting sqref="W22">
    <cfRule type="cellIs" priority="60" dxfId="570" operator="lessThan">
      <formula>$V$22</formula>
    </cfRule>
  </conditionalFormatting>
  <conditionalFormatting sqref="W23">
    <cfRule type="cellIs" priority="59" dxfId="570" operator="lessThan">
      <formula>$V$23</formula>
    </cfRule>
  </conditionalFormatting>
  <conditionalFormatting sqref="Y13">
    <cfRule type="cellIs" priority="58" dxfId="570" operator="lessThan">
      <formula>$X$13</formula>
    </cfRule>
  </conditionalFormatting>
  <conditionalFormatting sqref="Y14">
    <cfRule type="cellIs" priority="57" dxfId="570" operator="lessThan">
      <formula>$X$14</formula>
    </cfRule>
  </conditionalFormatting>
  <conditionalFormatting sqref="Y15">
    <cfRule type="cellIs" priority="56" dxfId="570" operator="lessThan">
      <formula>$X$15</formula>
    </cfRule>
  </conditionalFormatting>
  <conditionalFormatting sqref="Y17">
    <cfRule type="cellIs" priority="55" dxfId="570" operator="lessThan">
      <formula>$X$17</formula>
    </cfRule>
  </conditionalFormatting>
  <conditionalFormatting sqref="Y18">
    <cfRule type="cellIs" priority="54" dxfId="570" operator="lessThan">
      <formula>$X$18</formula>
    </cfRule>
  </conditionalFormatting>
  <conditionalFormatting sqref="Y19">
    <cfRule type="cellIs" priority="53" dxfId="570" operator="lessThan">
      <formula>$X$19</formula>
    </cfRule>
  </conditionalFormatting>
  <conditionalFormatting sqref="Y21">
    <cfRule type="cellIs" priority="52" dxfId="570" operator="lessThan">
      <formula>$X$21</formula>
    </cfRule>
  </conditionalFormatting>
  <conditionalFormatting sqref="Y22">
    <cfRule type="cellIs" priority="51" dxfId="570" operator="lessThan">
      <formula>$X$22</formula>
    </cfRule>
  </conditionalFormatting>
  <conditionalFormatting sqref="Y23">
    <cfRule type="cellIs" priority="50" dxfId="570" operator="lessThan">
      <formula>$X$23</formula>
    </cfRule>
  </conditionalFormatting>
  <conditionalFormatting sqref="AA13">
    <cfRule type="cellIs" priority="49" dxfId="570" operator="lessThan">
      <formula>$Z$13</formula>
    </cfRule>
  </conditionalFormatting>
  <conditionalFormatting sqref="AA14">
    <cfRule type="cellIs" priority="48" dxfId="570" operator="lessThan">
      <formula>$Z$14</formula>
    </cfRule>
  </conditionalFormatting>
  <conditionalFormatting sqref="AA15">
    <cfRule type="cellIs" priority="47" dxfId="570" operator="lessThan">
      <formula>$Z$15</formula>
    </cfRule>
  </conditionalFormatting>
  <conditionalFormatting sqref="AA17">
    <cfRule type="cellIs" priority="46" dxfId="570" operator="lessThan">
      <formula>$Z$17</formula>
    </cfRule>
  </conditionalFormatting>
  <conditionalFormatting sqref="AA18">
    <cfRule type="cellIs" priority="45" dxfId="570" operator="lessThan">
      <formula>$Z$18</formula>
    </cfRule>
  </conditionalFormatting>
  <conditionalFormatting sqref="AA19">
    <cfRule type="cellIs" priority="44" dxfId="570" operator="lessThan">
      <formula>$Z$19</formula>
    </cfRule>
  </conditionalFormatting>
  <conditionalFormatting sqref="AA21">
    <cfRule type="cellIs" priority="43" dxfId="570" operator="lessThan">
      <formula>$Z$21</formula>
    </cfRule>
  </conditionalFormatting>
  <conditionalFormatting sqref="AA22">
    <cfRule type="cellIs" priority="42" dxfId="570" operator="lessThan">
      <formula>$Z$22</formula>
    </cfRule>
  </conditionalFormatting>
  <conditionalFormatting sqref="AA23">
    <cfRule type="cellIs" priority="41" dxfId="570" operator="lessThan">
      <formula>$Z$23</formula>
    </cfRule>
  </conditionalFormatting>
  <conditionalFormatting sqref="AC13">
    <cfRule type="cellIs" priority="40" dxfId="570" operator="lessThan">
      <formula>$AB$13</formula>
    </cfRule>
  </conditionalFormatting>
  <conditionalFormatting sqref="AC14">
    <cfRule type="cellIs" priority="39" dxfId="570" operator="lessThan">
      <formula>$AB$14</formula>
    </cfRule>
  </conditionalFormatting>
  <conditionalFormatting sqref="AC15">
    <cfRule type="cellIs" priority="38" dxfId="570" operator="lessThan">
      <formula>$AB$15</formula>
    </cfRule>
  </conditionalFormatting>
  <conditionalFormatting sqref="AC17">
    <cfRule type="cellIs" priority="37" dxfId="570" operator="lessThan">
      <formula>$AB$17</formula>
    </cfRule>
  </conditionalFormatting>
  <conditionalFormatting sqref="AC18">
    <cfRule type="cellIs" priority="36" dxfId="570" operator="lessThan">
      <formula>$AB$18</formula>
    </cfRule>
  </conditionalFormatting>
  <conditionalFormatting sqref="AC19">
    <cfRule type="cellIs" priority="35" dxfId="570" operator="lessThan">
      <formula>$AB$19</formula>
    </cfRule>
  </conditionalFormatting>
  <conditionalFormatting sqref="AC21">
    <cfRule type="cellIs" priority="34" dxfId="570" operator="lessThan">
      <formula>$AB$21</formula>
    </cfRule>
  </conditionalFormatting>
  <conditionalFormatting sqref="AC22">
    <cfRule type="cellIs" priority="33" dxfId="570" operator="lessThan">
      <formula>$AB$22</formula>
    </cfRule>
  </conditionalFormatting>
  <conditionalFormatting sqref="AC23">
    <cfRule type="cellIs" priority="32" dxfId="570" operator="lessThan">
      <formula>$AB$23</formula>
    </cfRule>
  </conditionalFormatting>
  <conditionalFormatting sqref="AE13">
    <cfRule type="cellIs" priority="31" dxfId="570" operator="lessThan">
      <formula>$AD$13</formula>
    </cfRule>
  </conditionalFormatting>
  <conditionalFormatting sqref="AE14">
    <cfRule type="cellIs" priority="30" dxfId="570" operator="lessThan">
      <formula>$AD$14</formula>
    </cfRule>
  </conditionalFormatting>
  <conditionalFormatting sqref="AE15">
    <cfRule type="cellIs" priority="29" dxfId="570" operator="lessThan">
      <formula>$AD$15</formula>
    </cfRule>
  </conditionalFormatting>
  <conditionalFormatting sqref="AE17">
    <cfRule type="cellIs" priority="27" dxfId="570" operator="lessThan">
      <formula>$AD$17</formula>
    </cfRule>
    <cfRule type="cellIs" priority="28" dxfId="570" operator="lessThan">
      <formula>$AD$17</formula>
    </cfRule>
  </conditionalFormatting>
  <conditionalFormatting sqref="AE18">
    <cfRule type="cellIs" priority="26" dxfId="570" operator="lessThan">
      <formula>$AD$18</formula>
    </cfRule>
  </conditionalFormatting>
  <conditionalFormatting sqref="AE19">
    <cfRule type="cellIs" priority="25" dxfId="570" operator="lessThan">
      <formula>$AD$19</formula>
    </cfRule>
  </conditionalFormatting>
  <conditionalFormatting sqref="AE21">
    <cfRule type="cellIs" priority="24" dxfId="570" operator="lessThan">
      <formula>$AD$21</formula>
    </cfRule>
  </conditionalFormatting>
  <conditionalFormatting sqref="AE22">
    <cfRule type="cellIs" priority="23" dxfId="570" operator="lessThan">
      <formula>$AD$22</formula>
    </cfRule>
  </conditionalFormatting>
  <conditionalFormatting sqref="AE23">
    <cfRule type="cellIs" priority="22" dxfId="570" operator="lessThan">
      <formula>$AD$23</formula>
    </cfRule>
  </conditionalFormatting>
  <conditionalFormatting sqref="F30">
    <cfRule type="cellIs" priority="21" dxfId="570" operator="lessThan">
      <formula>$D$30</formula>
    </cfRule>
  </conditionalFormatting>
  <conditionalFormatting sqref="J30">
    <cfRule type="cellIs" priority="20" dxfId="570" operator="lessThan">
      <formula>$H$30</formula>
    </cfRule>
  </conditionalFormatting>
  <conditionalFormatting sqref="R30">
    <cfRule type="cellIs" priority="19" dxfId="570" operator="lessThan">
      <formula>$P$30</formula>
    </cfRule>
  </conditionalFormatting>
  <conditionalFormatting sqref="V30">
    <cfRule type="cellIs" priority="18" dxfId="570" operator="lessThan">
      <formula>$T$30</formula>
    </cfRule>
  </conditionalFormatting>
  <conditionalFormatting sqref="Z30">
    <cfRule type="cellIs" priority="17" dxfId="570" operator="lessThan">
      <formula>$X$30</formula>
    </cfRule>
  </conditionalFormatting>
  <conditionalFormatting sqref="AD30">
    <cfRule type="cellIs" priority="16" dxfId="570" operator="lessThan">
      <formula>$AB$30</formula>
    </cfRule>
  </conditionalFormatting>
  <conditionalFormatting sqref="N30:O30">
    <cfRule type="cellIs" priority="14" dxfId="570" operator="lessThan">
      <formula>$L$30</formula>
    </cfRule>
  </conditionalFormatting>
  <conditionalFormatting sqref="F31:G31">
    <cfRule type="cellIs" priority="13" dxfId="570" operator="lessThan">
      <formula>$D$31</formula>
    </cfRule>
  </conditionalFormatting>
  <conditionalFormatting sqref="J31:K31">
    <cfRule type="cellIs" priority="12" dxfId="570" operator="lessThan">
      <formula>$H$31</formula>
    </cfRule>
  </conditionalFormatting>
  <conditionalFormatting sqref="N31">
    <cfRule type="cellIs" priority="11" dxfId="570" operator="lessThan">
      <formula>$L$31</formula>
    </cfRule>
  </conditionalFormatting>
  <conditionalFormatting sqref="R31:S31">
    <cfRule type="cellIs" priority="10" dxfId="570" operator="lessThan">
      <formula>$P$31</formula>
    </cfRule>
  </conditionalFormatting>
  <conditionalFormatting sqref="V31:W31">
    <cfRule type="cellIs" priority="9" dxfId="570" operator="lessThan">
      <formula>$T$31</formula>
    </cfRule>
  </conditionalFormatting>
  <conditionalFormatting sqref="Z31:AA31">
    <cfRule type="cellIs" priority="8" dxfId="570" operator="lessThan">
      <formula>$X$31</formula>
    </cfRule>
  </conditionalFormatting>
  <conditionalFormatting sqref="AD31:AE31">
    <cfRule type="cellIs" priority="7" dxfId="570" operator="lessThan">
      <formula>$AB$31</formula>
    </cfRule>
  </conditionalFormatting>
  <conditionalFormatting sqref="G17">
    <cfRule type="cellIs" priority="6" dxfId="570" operator="lessThan">
      <formula>$F$17</formula>
    </cfRule>
  </conditionalFormatting>
  <conditionalFormatting sqref="G18">
    <cfRule type="cellIs" priority="5" dxfId="570" operator="lessThan">
      <formula>$F$18</formula>
    </cfRule>
  </conditionalFormatting>
  <conditionalFormatting sqref="K13">
    <cfRule type="cellIs" priority="4" dxfId="570" operator="lessThan">
      <formula>$J$13</formula>
    </cfRule>
  </conditionalFormatting>
  <conditionalFormatting sqref="K14">
    <cfRule type="cellIs" priority="3" dxfId="570" operator="lessThan">
      <formula>$J$14</formula>
    </cfRule>
  </conditionalFormatting>
  <conditionalFormatting sqref="K18">
    <cfRule type="cellIs" priority="2" dxfId="570" operator="lessThan">
      <formula>$J$18</formula>
    </cfRule>
  </conditionalFormatting>
  <conditionalFormatting sqref="K19">
    <cfRule type="cellIs" priority="1" dxfId="570" operator="lessThan">
      <formula>$J$19</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IV33"/>
  <sheetViews>
    <sheetView showGridLines="0" zoomScale="80" zoomScaleNormal="80" zoomScalePageLayoutView="0" workbookViewId="0" topLeftCell="C2">
      <selection activeCell="AB20" sqref="AB20:AE20"/>
    </sheetView>
  </sheetViews>
  <sheetFormatPr defaultColWidth="8.7109375" defaultRowHeight="15"/>
  <cols>
    <col min="1" max="1" width="8.7109375" style="1" customWidth="1"/>
    <col min="2" max="2" width="3.7109375" style="1" customWidth="1"/>
    <col min="3" max="3" width="29.8515625" style="1" customWidth="1"/>
    <col min="4" max="4" width="10.421875" style="1" customWidth="1"/>
    <col min="5" max="5" width="10.57421875" style="1" customWidth="1"/>
    <col min="6" max="6" width="10.421875" style="1" customWidth="1"/>
    <col min="7" max="7" width="11.57421875" style="1" customWidth="1"/>
    <col min="8" max="8" width="10.421875" style="1" customWidth="1"/>
    <col min="9" max="9" width="9.7109375" style="1" bestFit="1" customWidth="1"/>
    <col min="10" max="10" width="10.421875" style="1" customWidth="1"/>
    <col min="11" max="11" width="11.7109375" style="1" customWidth="1"/>
    <col min="12" max="12" width="10.421875" style="1" customWidth="1"/>
    <col min="13" max="13" width="9.7109375" style="1" bestFit="1" customWidth="1"/>
    <col min="14" max="14" width="10.421875" style="1" customWidth="1"/>
    <col min="15" max="15" width="11.7109375" style="1" customWidth="1"/>
    <col min="16" max="16" width="10.421875" style="1" customWidth="1"/>
    <col min="17" max="17" width="9.7109375" style="1" bestFit="1" customWidth="1"/>
    <col min="18" max="18" width="10.421875" style="1" customWidth="1"/>
    <col min="19" max="19" width="11.57421875" style="1" customWidth="1"/>
    <col min="20" max="20" width="10.421875" style="1" customWidth="1"/>
    <col min="21" max="21" width="8.7109375" style="1" customWidth="1"/>
    <col min="22" max="22" width="10.421875" style="1" customWidth="1"/>
    <col min="23" max="23" width="11.140625" style="1" customWidth="1"/>
    <col min="24" max="24" width="10.421875" style="1" customWidth="1"/>
    <col min="25" max="25" width="8.7109375" style="1" customWidth="1"/>
    <col min="26" max="26" width="10.421875" style="1" customWidth="1"/>
    <col min="27" max="27" width="11.57421875" style="1" customWidth="1"/>
    <col min="28" max="28" width="10.421875" style="1" customWidth="1"/>
    <col min="29" max="29" width="8.7109375" style="1" customWidth="1"/>
    <col min="30" max="30" width="10.421875" style="15" customWidth="1"/>
    <col min="31" max="31" width="11.57421875" style="41" customWidth="1"/>
    <col min="32" max="16384" width="8.7109375" style="15" customWidth="1"/>
  </cols>
  <sheetData>
    <row r="1" ht="15.75" thickBot="1"/>
    <row r="2" spans="2:31" ht="24" customHeight="1" thickBot="1">
      <c r="B2" s="248" t="s">
        <v>0</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50"/>
    </row>
    <row r="3" spans="2:31" ht="15.75" thickBot="1">
      <c r="B3" s="251" t="s">
        <v>57</v>
      </c>
      <c r="C3" s="252"/>
      <c r="D3" s="253"/>
      <c r="E3" s="230"/>
      <c r="F3" s="231"/>
      <c r="G3" s="231"/>
      <c r="H3" s="232"/>
      <c r="AD3" s="35"/>
      <c r="AE3" s="45"/>
    </row>
    <row r="4" spans="2:256" ht="16.5" thickBot="1">
      <c r="B4" s="254" t="s">
        <v>61</v>
      </c>
      <c r="C4" s="255"/>
      <c r="D4" s="255"/>
      <c r="E4" s="255"/>
      <c r="F4" s="255"/>
      <c r="G4" s="256"/>
      <c r="H4" s="67"/>
      <c r="R4" s="257" t="s">
        <v>1</v>
      </c>
      <c r="S4" s="257"/>
      <c r="T4" s="257"/>
      <c r="U4" s="257"/>
      <c r="V4" s="257"/>
      <c r="W4" s="257"/>
      <c r="X4" s="257"/>
      <c r="Y4" s="257"/>
      <c r="Z4" s="257"/>
      <c r="AA4" s="257"/>
      <c r="AC4" s="15"/>
      <c r="AD4" s="41"/>
      <c r="AE4" s="2"/>
      <c r="IV4" s="1"/>
    </row>
    <row r="5" spans="2:256" ht="16.5" thickBot="1">
      <c r="B5" s="254" t="s">
        <v>55</v>
      </c>
      <c r="C5" s="255"/>
      <c r="D5" s="255"/>
      <c r="E5" s="255"/>
      <c r="F5" s="255"/>
      <c r="G5" s="256"/>
      <c r="H5" s="67"/>
      <c r="R5" s="66"/>
      <c r="S5" s="143"/>
      <c r="T5" s="143"/>
      <c r="U5" s="143"/>
      <c r="V5" s="143"/>
      <c r="W5" s="143"/>
      <c r="X5" s="143"/>
      <c r="Y5" s="143"/>
      <c r="Z5" s="143"/>
      <c r="AA5" s="143"/>
      <c r="AC5" s="15"/>
      <c r="AD5" s="41"/>
      <c r="AE5" s="2"/>
      <c r="IV5" s="1"/>
    </row>
    <row r="6" spans="2:256" ht="16.5" thickBot="1">
      <c r="B6" s="254" t="s">
        <v>56</v>
      </c>
      <c r="C6" s="255"/>
      <c r="D6" s="255"/>
      <c r="E6" s="255"/>
      <c r="F6" s="255"/>
      <c r="G6" s="256"/>
      <c r="H6" s="67"/>
      <c r="R6" s="143"/>
      <c r="S6" s="143"/>
      <c r="T6" s="143"/>
      <c r="U6" s="143"/>
      <c r="V6" s="143"/>
      <c r="W6" s="143"/>
      <c r="X6" s="143"/>
      <c r="Y6" s="143"/>
      <c r="Z6" s="143"/>
      <c r="AA6" s="143"/>
      <c r="AC6" s="15"/>
      <c r="AD6" s="41"/>
      <c r="AE6" s="2"/>
      <c r="IV6" s="1"/>
    </row>
    <row r="7" spans="2:31" s="15" customFormat="1" ht="15.75" thickBot="1">
      <c r="B7" s="34"/>
      <c r="C7" s="37"/>
      <c r="D7" s="36"/>
      <c r="E7" s="36"/>
      <c r="F7" s="36"/>
      <c r="G7" s="36"/>
      <c r="H7" s="36"/>
      <c r="I7" s="36"/>
      <c r="J7" s="36"/>
      <c r="K7" s="36"/>
      <c r="L7" s="36"/>
      <c r="M7" s="36"/>
      <c r="N7" s="36"/>
      <c r="O7" s="36"/>
      <c r="P7" s="36"/>
      <c r="Q7" s="36"/>
      <c r="S7" s="36"/>
      <c r="T7" s="36"/>
      <c r="U7" s="36"/>
      <c r="V7" s="36"/>
      <c r="W7" s="36"/>
      <c r="X7" s="36"/>
      <c r="Y7" s="36"/>
      <c r="Z7" s="36"/>
      <c r="AA7" s="36"/>
      <c r="AB7" s="36"/>
      <c r="AC7" s="36"/>
      <c r="AE7" s="45"/>
    </row>
    <row r="8" spans="2:31" s="15" customFormat="1" ht="17.25" customHeight="1" thickBot="1">
      <c r="B8" s="258" t="s">
        <v>2</v>
      </c>
      <c r="C8" s="259"/>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1"/>
    </row>
    <row r="9" spans="2:31" s="42" customFormat="1" ht="18" customHeight="1">
      <c r="B9" s="65"/>
      <c r="C9" s="39"/>
      <c r="D9" s="240"/>
      <c r="E9" s="241"/>
      <c r="F9" s="241"/>
      <c r="G9" s="242"/>
      <c r="H9" s="262">
        <f>IF(ISBLANK(D9),"",D9+1)</f>
      </c>
      <c r="I9" s="263"/>
      <c r="J9" s="263"/>
      <c r="K9" s="264"/>
      <c r="L9" s="262" t="e">
        <f>IF(ISBLANK(H9),"",H9+1)</f>
        <v>#VALUE!</v>
      </c>
      <c r="M9" s="263"/>
      <c r="N9" s="263"/>
      <c r="O9" s="264"/>
      <c r="P9" s="262" t="e">
        <f>IF(ISBLANK(L9),"",L9+1)</f>
        <v>#VALUE!</v>
      </c>
      <c r="Q9" s="263"/>
      <c r="R9" s="263"/>
      <c r="S9" s="264"/>
      <c r="T9" s="262" t="e">
        <f>IF(ISBLANK(P9),"",P9+1)</f>
        <v>#VALUE!</v>
      </c>
      <c r="U9" s="263"/>
      <c r="V9" s="263"/>
      <c r="W9" s="264"/>
      <c r="X9" s="262" t="e">
        <f>IF(ISBLANK(T9),"",T9+1)</f>
        <v>#VALUE!</v>
      </c>
      <c r="Y9" s="263"/>
      <c r="Z9" s="263"/>
      <c r="AA9" s="264"/>
      <c r="AB9" s="262" t="e">
        <f>IF(ISBLANK(X9),"",X9+1)</f>
        <v>#VALUE!</v>
      </c>
      <c r="AC9" s="263"/>
      <c r="AD9" s="263"/>
      <c r="AE9" s="264"/>
    </row>
    <row r="10" spans="2:31" s="15" customFormat="1" ht="15">
      <c r="B10" s="65"/>
      <c r="C10" s="39" t="s">
        <v>3</v>
      </c>
      <c r="D10" s="277" t="s">
        <v>4</v>
      </c>
      <c r="E10" s="278"/>
      <c r="F10" s="275" t="s">
        <v>5</v>
      </c>
      <c r="G10" s="276"/>
      <c r="H10" s="274" t="s">
        <v>4</v>
      </c>
      <c r="I10" s="275"/>
      <c r="J10" s="275" t="s">
        <v>5</v>
      </c>
      <c r="K10" s="276"/>
      <c r="L10" s="274" t="s">
        <v>4</v>
      </c>
      <c r="M10" s="275"/>
      <c r="N10" s="275" t="s">
        <v>5</v>
      </c>
      <c r="O10" s="276"/>
      <c r="P10" s="274" t="s">
        <v>4</v>
      </c>
      <c r="Q10" s="275"/>
      <c r="R10" s="275" t="s">
        <v>5</v>
      </c>
      <c r="S10" s="276"/>
      <c r="T10" s="274" t="s">
        <v>4</v>
      </c>
      <c r="U10" s="275"/>
      <c r="V10" s="275" t="s">
        <v>5</v>
      </c>
      <c r="W10" s="276"/>
      <c r="X10" s="274" t="s">
        <v>4</v>
      </c>
      <c r="Y10" s="275"/>
      <c r="Z10" s="275" t="s">
        <v>5</v>
      </c>
      <c r="AA10" s="276"/>
      <c r="AB10" s="274" t="s">
        <v>4</v>
      </c>
      <c r="AC10" s="275"/>
      <c r="AD10" s="275" t="s">
        <v>5</v>
      </c>
      <c r="AE10" s="276"/>
    </row>
    <row r="11" spans="2:31" ht="30">
      <c r="B11" s="6"/>
      <c r="C11" s="46"/>
      <c r="D11" s="50" t="s">
        <v>6</v>
      </c>
      <c r="E11" s="24" t="s">
        <v>7</v>
      </c>
      <c r="F11" s="3" t="s">
        <v>6</v>
      </c>
      <c r="G11" s="40" t="s">
        <v>8</v>
      </c>
      <c r="H11" s="53" t="s">
        <v>6</v>
      </c>
      <c r="I11" s="24" t="s">
        <v>7</v>
      </c>
      <c r="J11" s="40" t="s">
        <v>6</v>
      </c>
      <c r="K11" s="64" t="s">
        <v>8</v>
      </c>
      <c r="L11" s="53" t="s">
        <v>6</v>
      </c>
      <c r="M11" s="24" t="s">
        <v>7</v>
      </c>
      <c r="N11" s="40" t="s">
        <v>6</v>
      </c>
      <c r="O11" s="64" t="s">
        <v>8</v>
      </c>
      <c r="P11" s="53" t="s">
        <v>6</v>
      </c>
      <c r="Q11" s="24" t="s">
        <v>7</v>
      </c>
      <c r="R11" s="40" t="s">
        <v>6</v>
      </c>
      <c r="S11" s="64" t="s">
        <v>8</v>
      </c>
      <c r="T11" s="53" t="s">
        <v>6</v>
      </c>
      <c r="U11" s="24" t="s">
        <v>7</v>
      </c>
      <c r="V11" s="40" t="s">
        <v>6</v>
      </c>
      <c r="W11" s="64" t="s">
        <v>8</v>
      </c>
      <c r="X11" s="53" t="s">
        <v>6</v>
      </c>
      <c r="Y11" s="24" t="s">
        <v>7</v>
      </c>
      <c r="Z11" s="40" t="s">
        <v>6</v>
      </c>
      <c r="AA11" s="64" t="s">
        <v>8</v>
      </c>
      <c r="AB11" s="53" t="s">
        <v>6</v>
      </c>
      <c r="AC11" s="24" t="s">
        <v>7</v>
      </c>
      <c r="AD11" s="40" t="s">
        <v>6</v>
      </c>
      <c r="AE11" s="64" t="s">
        <v>8</v>
      </c>
    </row>
    <row r="12" spans="2:31" ht="27" customHeight="1">
      <c r="B12" s="271" t="s">
        <v>9</v>
      </c>
      <c r="C12" s="47" t="s">
        <v>10</v>
      </c>
      <c r="D12" s="219"/>
      <c r="E12" s="220"/>
      <c r="F12" s="220"/>
      <c r="G12" s="221"/>
      <c r="H12" s="219"/>
      <c r="I12" s="220"/>
      <c r="J12" s="220"/>
      <c r="K12" s="221"/>
      <c r="L12" s="219"/>
      <c r="M12" s="220"/>
      <c r="N12" s="220"/>
      <c r="O12" s="221"/>
      <c r="P12" s="219"/>
      <c r="Q12" s="220"/>
      <c r="R12" s="220"/>
      <c r="S12" s="221"/>
      <c r="T12" s="219"/>
      <c r="U12" s="220"/>
      <c r="V12" s="220"/>
      <c r="W12" s="221"/>
      <c r="X12" s="219"/>
      <c r="Y12" s="220"/>
      <c r="Z12" s="220"/>
      <c r="AA12" s="221"/>
      <c r="AB12" s="219"/>
      <c r="AC12" s="220"/>
      <c r="AD12" s="220"/>
      <c r="AE12" s="221"/>
    </row>
    <row r="13" spans="1:256" s="43" customFormat="1" ht="14.25" customHeight="1">
      <c r="A13" s="15"/>
      <c r="B13" s="271"/>
      <c r="C13" s="48" t="s">
        <v>11</v>
      </c>
      <c r="D13" s="51">
        <f>IF(D9&gt;=DATEVALUE("7/1/2024"),IF(D12&lt;10,H4,IF(D12=10,H4,D12/10*H4)),IF(D12&lt;12,H4,IF(D12=12,H4,D12/12*H4)))</f>
        <v>0</v>
      </c>
      <c r="E13" s="68"/>
      <c r="F13" s="8" t="e">
        <f>D13/$H$4</f>
        <v>#DIV/0!</v>
      </c>
      <c r="G13" s="62" t="e">
        <f>E13/$H$4</f>
        <v>#DIV/0!</v>
      </c>
      <c r="H13" s="51">
        <f>IF(H9&gt;=DATEVALUE("7/1/2024"),IF(H12&lt;10,H4,IF(H12=10,H4,H12/10*H4)),IF(H12&lt;12,H4,IF(H12=12,H4,H12/12*H4)))</f>
        <v>0</v>
      </c>
      <c r="I13" s="69"/>
      <c r="J13" s="8" t="e">
        <f>H13/$H$4</f>
        <v>#DIV/0!</v>
      </c>
      <c r="K13" s="62" t="e">
        <f>I13/$H$4</f>
        <v>#DIV/0!</v>
      </c>
      <c r="L13" s="51" t="e">
        <f>IF(L9&gt;=DATEVALUE("7/1/2024"),IF(L12&lt;10,H4,IF(L12=10,H4,L12/10*H4)),IF(L12&lt;12,H4,IF(L12=12,H4,L12/12*H4)))</f>
        <v>#VALUE!</v>
      </c>
      <c r="M13" s="69"/>
      <c r="N13" s="8" t="e">
        <f>L13/$H$4</f>
        <v>#VALUE!</v>
      </c>
      <c r="O13" s="62" t="e">
        <f>M13/$H$4</f>
        <v>#DIV/0!</v>
      </c>
      <c r="P13" s="51" t="e">
        <f>IF(P9&gt;=DATEVALUE("7/1/2024"),IF(P12&lt;10,H4,IF(P12=10,H4,P12/10*H4)),IF(P12&lt;12,H4,IF(P12=12,H4,P12/12*H4)))</f>
        <v>#VALUE!</v>
      </c>
      <c r="Q13" s="69"/>
      <c r="R13" s="8" t="e">
        <f>P13/$H$4</f>
        <v>#VALUE!</v>
      </c>
      <c r="S13" s="62" t="e">
        <f>Q13/$H$4</f>
        <v>#DIV/0!</v>
      </c>
      <c r="T13" s="51" t="e">
        <f>IF(T9&gt;=DATEVALUE("7/1/2024"),IF(T12&lt;10,H4,IF(T12=10,H4,T12/10*H4)),IF(T12&lt;12,H4,IF(T12=12,H4,T12/12*H4)))</f>
        <v>#VALUE!</v>
      </c>
      <c r="U13" s="69"/>
      <c r="V13" s="8" t="e">
        <f>T13/$H$4</f>
        <v>#VALUE!</v>
      </c>
      <c r="W13" s="62" t="e">
        <f>U13/$H$4</f>
        <v>#DIV/0!</v>
      </c>
      <c r="X13" s="51" t="e">
        <f>IF(X9&gt;=DATEVALUE("7/1/2024"),IF(X12&lt;10,H4,IF(X12=10,H4,X12/10*H4)),IF(X12&lt;12,H4,IF(X12=12,H4,X12/12*H4)))</f>
        <v>#VALUE!</v>
      </c>
      <c r="Y13" s="69"/>
      <c r="Z13" s="8" t="e">
        <f>X13/$H$4</f>
        <v>#VALUE!</v>
      </c>
      <c r="AA13" s="62" t="e">
        <f>Y13/$H$4</f>
        <v>#DIV/0!</v>
      </c>
      <c r="AB13" s="51" t="e">
        <f>IF(AB9&gt;=DATEVALUE("7/1/2024"),IF(AB12&lt;10,H4,IF(AB12=10,H4,AB12/10*H4)),IF(AB12&lt;12,H4,IF(AB12=12,H4,AB12/12*H4)))</f>
        <v>#VALUE!</v>
      </c>
      <c r="AC13" s="69"/>
      <c r="AD13" s="8" t="e">
        <f>AB13/$H$4</f>
        <v>#VALUE!</v>
      </c>
      <c r="AE13" s="62" t="e">
        <f>AC13/$H$4</f>
        <v>#DIV/0!</v>
      </c>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s="43" customFormat="1" ht="15">
      <c r="A14" s="15"/>
      <c r="B14" s="271"/>
      <c r="C14" s="48" t="s">
        <v>12</v>
      </c>
      <c r="D14" s="51">
        <f>IF(D12&lt;25,H5,IF(D12=25,H5,D12/25*H5))</f>
        <v>0</v>
      </c>
      <c r="E14" s="68"/>
      <c r="F14" s="8" t="e">
        <f>D14/$H$5</f>
        <v>#DIV/0!</v>
      </c>
      <c r="G14" s="62" t="e">
        <f>E14/$H$5</f>
        <v>#DIV/0!</v>
      </c>
      <c r="H14" s="51">
        <f>IF(H12&lt;25,H5,IF(H12=25,H5,H12/25*H5))</f>
        <v>0</v>
      </c>
      <c r="I14" s="69"/>
      <c r="J14" s="8" t="e">
        <f>H14/$H$5</f>
        <v>#DIV/0!</v>
      </c>
      <c r="K14" s="62" t="e">
        <f>I14/$H$5</f>
        <v>#DIV/0!</v>
      </c>
      <c r="L14" s="51">
        <f>IF(L12&lt;25,H5,IF(L12=25,H5,L12/25*H5))</f>
        <v>0</v>
      </c>
      <c r="M14" s="69"/>
      <c r="N14" s="8" t="e">
        <f>L14/$H$5</f>
        <v>#DIV/0!</v>
      </c>
      <c r="O14" s="62" t="e">
        <f>M14/$H$5</f>
        <v>#DIV/0!</v>
      </c>
      <c r="P14" s="51">
        <f>IF(P12&lt;25,H5,IF(P12=25,H5,P12/25*H5))</f>
        <v>0</v>
      </c>
      <c r="Q14" s="69"/>
      <c r="R14" s="8" t="e">
        <f>P14/$H$5</f>
        <v>#DIV/0!</v>
      </c>
      <c r="S14" s="62" t="e">
        <f>Q14/$H$5</f>
        <v>#DIV/0!</v>
      </c>
      <c r="T14" s="51">
        <f>IF(T12&lt;25,H5,IF(T12=25,H5,T12/25*H5))</f>
        <v>0</v>
      </c>
      <c r="U14" s="69"/>
      <c r="V14" s="8" t="e">
        <f>T14/$H$5</f>
        <v>#DIV/0!</v>
      </c>
      <c r="W14" s="62" t="e">
        <f>U14/$H$5</f>
        <v>#DIV/0!</v>
      </c>
      <c r="X14" s="51">
        <f>IF(X12&lt;25,H5,IF(X12=25,H5,X12/25*H5))</f>
        <v>0</v>
      </c>
      <c r="Y14" s="69"/>
      <c r="Z14" s="8" t="e">
        <f>X14/$H$5</f>
        <v>#DIV/0!</v>
      </c>
      <c r="AA14" s="62" t="e">
        <f>Y14/$H$5</f>
        <v>#DIV/0!</v>
      </c>
      <c r="AB14" s="51">
        <f>IF(AB12&lt;25,H5,IF(AB12=25,H5,AB12/25*H5))</f>
        <v>0</v>
      </c>
      <c r="AC14" s="69"/>
      <c r="AD14" s="8" t="e">
        <f>AB14/$H$5</f>
        <v>#DIV/0!</v>
      </c>
      <c r="AE14" s="62" t="e">
        <f>AC14/$H$5</f>
        <v>#DIV/0!</v>
      </c>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pans="1:256" s="43" customFormat="1" ht="15">
      <c r="A15" s="15"/>
      <c r="B15" s="271"/>
      <c r="C15" s="48" t="s">
        <v>13</v>
      </c>
      <c r="D15" s="51">
        <f>IF(D12&lt;250,H6,IF(D12=250,H6,D12/250*H6))</f>
        <v>0</v>
      </c>
      <c r="E15" s="68"/>
      <c r="F15" s="8" t="e">
        <f>D15/$H$6</f>
        <v>#DIV/0!</v>
      </c>
      <c r="G15" s="62" t="e">
        <f>E15/$H$6</f>
        <v>#DIV/0!</v>
      </c>
      <c r="H15" s="51">
        <f>IF(H12&lt;250,H6,IF(H12=250,H6,H12/250*H6))</f>
        <v>0</v>
      </c>
      <c r="I15" s="69"/>
      <c r="J15" s="8" t="e">
        <f>H15/$H$6</f>
        <v>#DIV/0!</v>
      </c>
      <c r="K15" s="62" t="e">
        <f>I15/$H$6</f>
        <v>#DIV/0!</v>
      </c>
      <c r="L15" s="51">
        <f>IF(L12&lt;250,H6,IF(L12=250,H6,L12/250*H6))</f>
        <v>0</v>
      </c>
      <c r="M15" s="69"/>
      <c r="N15" s="8" t="e">
        <f>L15/$H$6</f>
        <v>#DIV/0!</v>
      </c>
      <c r="O15" s="62" t="e">
        <f>M15/$H$6</f>
        <v>#DIV/0!</v>
      </c>
      <c r="P15" s="51">
        <f>IF(P12&lt;250,H6,IF(P12=250,H6,P12/250*H6))</f>
        <v>0</v>
      </c>
      <c r="Q15" s="69"/>
      <c r="R15" s="8" t="e">
        <f>P15/$H$6</f>
        <v>#DIV/0!</v>
      </c>
      <c r="S15" s="62" t="e">
        <f>Q15/$H$6</f>
        <v>#DIV/0!</v>
      </c>
      <c r="T15" s="51">
        <f>IF(T12&lt;250,H6,IF(T12=250,H6,T12/250*H6))</f>
        <v>0</v>
      </c>
      <c r="U15" s="69"/>
      <c r="V15" s="8" t="e">
        <f>T15/$H$6</f>
        <v>#DIV/0!</v>
      </c>
      <c r="W15" s="62" t="e">
        <f>U15/$H$6</f>
        <v>#DIV/0!</v>
      </c>
      <c r="X15" s="51">
        <f>IF(X12&lt;250,H6,IF(X12=250,H6,X12/250*H6))</f>
        <v>0</v>
      </c>
      <c r="Y15" s="69"/>
      <c r="Z15" s="8" t="e">
        <f>X15/$H$6</f>
        <v>#DIV/0!</v>
      </c>
      <c r="AA15" s="62" t="e">
        <f>Y15/$H$6</f>
        <v>#DIV/0!</v>
      </c>
      <c r="AB15" s="51">
        <f>IF(AB12&lt;250,H6,IF(AB12=250,H6,AB12/250*H6))</f>
        <v>0</v>
      </c>
      <c r="AC15" s="69"/>
      <c r="AD15" s="8" t="e">
        <f>AB15/$H$6</f>
        <v>#DIV/0!</v>
      </c>
      <c r="AE15" s="62" t="e">
        <f>AC15/$H$6</f>
        <v>#DIV/0!</v>
      </c>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pans="1:256" s="43" customFormat="1" ht="30" customHeight="1">
      <c r="A16" s="15"/>
      <c r="B16" s="271" t="s">
        <v>14</v>
      </c>
      <c r="C16" s="47" t="s">
        <v>10</v>
      </c>
      <c r="D16" s="211"/>
      <c r="E16" s="212"/>
      <c r="F16" s="212"/>
      <c r="G16" s="213"/>
      <c r="H16" s="211"/>
      <c r="I16" s="212"/>
      <c r="J16" s="212"/>
      <c r="K16" s="213"/>
      <c r="L16" s="211"/>
      <c r="M16" s="212"/>
      <c r="N16" s="212"/>
      <c r="O16" s="213"/>
      <c r="P16" s="211"/>
      <c r="Q16" s="212"/>
      <c r="R16" s="212"/>
      <c r="S16" s="213"/>
      <c r="T16" s="211"/>
      <c r="U16" s="212"/>
      <c r="V16" s="212"/>
      <c r="W16" s="213"/>
      <c r="X16" s="211"/>
      <c r="Y16" s="212"/>
      <c r="Z16" s="212"/>
      <c r="AA16" s="213"/>
      <c r="AB16" s="211"/>
      <c r="AC16" s="212"/>
      <c r="AD16" s="212"/>
      <c r="AE16" s="213"/>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pans="1:256" s="44" customFormat="1" ht="14.25" customHeight="1">
      <c r="A17" s="15"/>
      <c r="B17" s="271"/>
      <c r="C17" s="48" t="s">
        <v>11</v>
      </c>
      <c r="D17" s="51">
        <f>IF(D9&gt;=DATEVALUE("7/1/2024"),IF(D16&lt;11,H4,IF(D16=11,H4,D16/11*H4)),IF(D16&lt;12,H4,IF(D16=12,H4,D16/12*H4)))</f>
        <v>0</v>
      </c>
      <c r="E17" s="69"/>
      <c r="F17" s="8" t="e">
        <f>D17/$H$4</f>
        <v>#DIV/0!</v>
      </c>
      <c r="G17" s="62" t="e">
        <f>E17/$H$4</f>
        <v>#DIV/0!</v>
      </c>
      <c r="H17" s="51">
        <f>IF(H9&gt;=DATEVALUE("7/1/2024"),IF(H16&lt;11,H4,IF(H16=11,H4,H16/11*H4)),IF(H16&lt;12,H4,IF(H16=12,H4,H16/12*H4)))</f>
        <v>0</v>
      </c>
      <c r="I17" s="69"/>
      <c r="J17" s="8" t="e">
        <f>H17/$H$4</f>
        <v>#DIV/0!</v>
      </c>
      <c r="K17" s="62" t="e">
        <f>I17/$H$4</f>
        <v>#DIV/0!</v>
      </c>
      <c r="L17" s="51" t="e">
        <f>IF(L9&gt;=DATEVALUE("7/1/2024"),IF(L16&lt;11,H4,IF(L16=11,H4,L16/11*H4)),IF(L16&lt;12,H4,IF(L16=12,H4,L16/12*H4)))</f>
        <v>#VALUE!</v>
      </c>
      <c r="M17" s="69"/>
      <c r="N17" s="8" t="e">
        <f>L17/$H$4</f>
        <v>#VALUE!</v>
      </c>
      <c r="O17" s="62" t="e">
        <f>M17/$H$4</f>
        <v>#DIV/0!</v>
      </c>
      <c r="P17" s="51" t="e">
        <f>IF(P9&gt;=DATEVALUE("7/1/2024"),IF(P16&lt;11,H4,IF(P16=11,H4,P16/11*H4)),IF(P16&lt;12,H4,IF(P16=12,H4,P16/12*H4)))</f>
        <v>#VALUE!</v>
      </c>
      <c r="Q17" s="69"/>
      <c r="R17" s="8" t="e">
        <f>P17/$H$4</f>
        <v>#VALUE!</v>
      </c>
      <c r="S17" s="62" t="e">
        <f>Q17/$H$4</f>
        <v>#DIV/0!</v>
      </c>
      <c r="T17" s="51" t="e">
        <f>IF(T9&gt;=DATEVALUE("7/1/2024"),IF(T16&lt;11,H4,IF(T16=11,H4,T16/11*H4)),IF(T16&lt;12,H4,IF(T16=12,H4,T16/12*H4)))</f>
        <v>#VALUE!</v>
      </c>
      <c r="U17" s="69"/>
      <c r="V17" s="8" t="e">
        <f>T17/$H$4</f>
        <v>#VALUE!</v>
      </c>
      <c r="W17" s="62" t="e">
        <f>U17/$H$4</f>
        <v>#DIV/0!</v>
      </c>
      <c r="X17" s="51" t="e">
        <f>IF(X9&gt;=DATEVALUE("7/1/2024"),IF(X16&lt;11,H4,IF(X16=11,H4,X16/11*H4)),IF(X16&lt;12,H4,IF(X16=12,H4,X16/12*H4)))</f>
        <v>#VALUE!</v>
      </c>
      <c r="Y17" s="69"/>
      <c r="Z17" s="8" t="e">
        <f>X17/$H$4</f>
        <v>#VALUE!</v>
      </c>
      <c r="AA17" s="62" t="e">
        <f>Y17/$H$4</f>
        <v>#DIV/0!</v>
      </c>
      <c r="AB17" s="51" t="e">
        <f>IF(AB9&gt;=DATEVALUE("7/1/2024"),IF(AB16&lt;11,H4,IF(AB16=11,H4,AB16/11*H4)),IF(AB16&lt;12,H4,IF(AB16=12,H4,AB16/12*H4)))</f>
        <v>#VALUE!</v>
      </c>
      <c r="AC17" s="69"/>
      <c r="AD17" s="8" t="e">
        <f>AB17/$H$4</f>
        <v>#VALUE!</v>
      </c>
      <c r="AE17" s="62" t="e">
        <f>AC17/$H$4</f>
        <v>#DIV/0!</v>
      </c>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s="44" customFormat="1" ht="15">
      <c r="A18" s="15"/>
      <c r="B18" s="271"/>
      <c r="C18" s="48" t="s">
        <v>12</v>
      </c>
      <c r="D18" s="51">
        <f>IF(D16&lt;30,H5,IF(D16=30,H5,D16/30*H5))</f>
        <v>0</v>
      </c>
      <c r="E18" s="69"/>
      <c r="F18" s="8" t="e">
        <f>D18/$H$5</f>
        <v>#DIV/0!</v>
      </c>
      <c r="G18" s="62" t="e">
        <f>E18/$H$5</f>
        <v>#DIV/0!</v>
      </c>
      <c r="H18" s="51">
        <f>IF(H16&lt;30,H5,IF(H16=30,H5,H16/30*H5))</f>
        <v>0</v>
      </c>
      <c r="I18" s="69"/>
      <c r="J18" s="8" t="e">
        <f>H18/$H$5</f>
        <v>#DIV/0!</v>
      </c>
      <c r="K18" s="62" t="e">
        <f>I18/$H$5</f>
        <v>#DIV/0!</v>
      </c>
      <c r="L18" s="51">
        <f>IF(L16&lt;30,H5,IF(L16=30,H5,L16/30*H5))</f>
        <v>0</v>
      </c>
      <c r="M18" s="69"/>
      <c r="N18" s="8" t="e">
        <f>L18/$H$5</f>
        <v>#DIV/0!</v>
      </c>
      <c r="O18" s="62" t="e">
        <f>M18/$H$5</f>
        <v>#DIV/0!</v>
      </c>
      <c r="P18" s="51">
        <f>IF(P16&lt;30,H5,IF(P16=30,H5,P16/30*H5))</f>
        <v>0</v>
      </c>
      <c r="Q18" s="69"/>
      <c r="R18" s="8" t="e">
        <f>P18/$H$5</f>
        <v>#DIV/0!</v>
      </c>
      <c r="S18" s="62" t="e">
        <f>Q18/$H$5</f>
        <v>#DIV/0!</v>
      </c>
      <c r="T18" s="51">
        <f>IF(T16&lt;30,H5,IF(T16=30,H5,T16/30*H5))</f>
        <v>0</v>
      </c>
      <c r="U18" s="69"/>
      <c r="V18" s="8" t="e">
        <f>T18/$H$5</f>
        <v>#DIV/0!</v>
      </c>
      <c r="W18" s="62" t="e">
        <f>U18/$H$5</f>
        <v>#DIV/0!</v>
      </c>
      <c r="X18" s="51">
        <f>IF(X16&lt;30,H5,IF(X16=30,H5,X16/30*H5))</f>
        <v>0</v>
      </c>
      <c r="Y18" s="69"/>
      <c r="Z18" s="8" t="e">
        <f>X18/$H$5</f>
        <v>#DIV/0!</v>
      </c>
      <c r="AA18" s="62" t="e">
        <f>Y18/$H$5</f>
        <v>#DIV/0!</v>
      </c>
      <c r="AB18" s="51">
        <f>IF(AB16&lt;30,H5,IF(AB16=30,H5,AB16/30*H5))</f>
        <v>0</v>
      </c>
      <c r="AC18" s="69"/>
      <c r="AD18" s="8" t="e">
        <f>AB18/$H$5</f>
        <v>#DIV/0!</v>
      </c>
      <c r="AE18" s="62" t="e">
        <f>AC18/$H$5</f>
        <v>#DIV/0!</v>
      </c>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pans="1:256" s="44" customFormat="1" ht="15">
      <c r="A19" s="15"/>
      <c r="B19" s="271"/>
      <c r="C19" s="48" t="s">
        <v>13</v>
      </c>
      <c r="D19" s="51">
        <f>IF(D16&lt;250,H6,IF(D16=250,H6,D16/250*H6))</f>
        <v>0</v>
      </c>
      <c r="E19" s="69"/>
      <c r="F19" s="8" t="e">
        <f>D19/$H$6</f>
        <v>#DIV/0!</v>
      </c>
      <c r="G19" s="62" t="e">
        <f>E19/$H$6</f>
        <v>#DIV/0!</v>
      </c>
      <c r="H19" s="51">
        <f>IF(H16&lt;250,H6,IF(H16=250,H6,H16/250*H6))</f>
        <v>0</v>
      </c>
      <c r="I19" s="69"/>
      <c r="J19" s="8" t="e">
        <f>H19/$H$6</f>
        <v>#DIV/0!</v>
      </c>
      <c r="K19" s="62" t="e">
        <f>I19/$H$6</f>
        <v>#DIV/0!</v>
      </c>
      <c r="L19" s="51">
        <f>IF(L16&lt;250,H6,IF(L16=250,H6,L16/250*H6))</f>
        <v>0</v>
      </c>
      <c r="M19" s="69"/>
      <c r="N19" s="8" t="e">
        <f>L19/$H$6</f>
        <v>#DIV/0!</v>
      </c>
      <c r="O19" s="62" t="e">
        <f>M19/$H$6</f>
        <v>#DIV/0!</v>
      </c>
      <c r="P19" s="51">
        <f>IF(P16&lt;250,H6,IF(P16=250,H6,P16/250*H6))</f>
        <v>0</v>
      </c>
      <c r="Q19" s="69"/>
      <c r="R19" s="8" t="e">
        <f>P19/$H$6</f>
        <v>#DIV/0!</v>
      </c>
      <c r="S19" s="62" t="e">
        <f>Q19/$H$6</f>
        <v>#DIV/0!</v>
      </c>
      <c r="T19" s="51">
        <f>IF(T16&lt;250,H6,IF(T16=250,H6,T16/250*H6))</f>
        <v>0</v>
      </c>
      <c r="U19" s="69"/>
      <c r="V19" s="8" t="e">
        <f>T19/$H$6</f>
        <v>#DIV/0!</v>
      </c>
      <c r="W19" s="62" t="e">
        <f>U19/$H$6</f>
        <v>#DIV/0!</v>
      </c>
      <c r="X19" s="51">
        <f>IF(X16&lt;250,H6,IF(X16=250,H6,X16/250*H6))</f>
        <v>0</v>
      </c>
      <c r="Y19" s="69"/>
      <c r="Z19" s="8" t="e">
        <f>X19/$H$6</f>
        <v>#DIV/0!</v>
      </c>
      <c r="AA19" s="62" t="e">
        <f>Y19/$H$6</f>
        <v>#DIV/0!</v>
      </c>
      <c r="AB19" s="51">
        <f>IF(AB16&lt;250,H6,IF(AB16=250,H6,AB16/250*H6))</f>
        <v>0</v>
      </c>
      <c r="AC19" s="69"/>
      <c r="AD19" s="8" t="e">
        <f>AB19/$H$6</f>
        <v>#DIV/0!</v>
      </c>
      <c r="AE19" s="62" t="e">
        <f>AC19/$H$6</f>
        <v>#DIV/0!</v>
      </c>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pans="1:256" s="44" customFormat="1" ht="29.25" customHeight="1">
      <c r="A20" s="15"/>
      <c r="B20" s="271" t="s">
        <v>15</v>
      </c>
      <c r="C20" s="47" t="s">
        <v>10</v>
      </c>
      <c r="D20" s="211"/>
      <c r="E20" s="212"/>
      <c r="F20" s="212"/>
      <c r="G20" s="213"/>
      <c r="H20" s="211"/>
      <c r="I20" s="212"/>
      <c r="J20" s="212"/>
      <c r="K20" s="213"/>
      <c r="L20" s="211"/>
      <c r="M20" s="212"/>
      <c r="N20" s="212"/>
      <c r="O20" s="213"/>
      <c r="P20" s="211"/>
      <c r="Q20" s="212"/>
      <c r="R20" s="212"/>
      <c r="S20" s="213"/>
      <c r="T20" s="211"/>
      <c r="U20" s="212"/>
      <c r="V20" s="212"/>
      <c r="W20" s="213"/>
      <c r="X20" s="211"/>
      <c r="Y20" s="212"/>
      <c r="Z20" s="212"/>
      <c r="AA20" s="213"/>
      <c r="AB20" s="211"/>
      <c r="AC20" s="212"/>
      <c r="AD20" s="212"/>
      <c r="AE20" s="213"/>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pans="1:256" s="13" customFormat="1" ht="14.25" customHeight="1">
      <c r="A21" s="15"/>
      <c r="B21" s="271"/>
      <c r="C21" s="48" t="s">
        <v>11</v>
      </c>
      <c r="D21" s="51">
        <f>IF(D9&gt;=DATEVALUE("7/1/2024"),IF(D20&lt;15,H4,IF(D20=15,H4,D20/15*H4)),IF(D20&lt;20,H4,IF(D20=20,H4,D20/20*H4)))</f>
        <v>0</v>
      </c>
      <c r="E21" s="69"/>
      <c r="F21" s="8" t="e">
        <f>D21/$H$4</f>
        <v>#DIV/0!</v>
      </c>
      <c r="G21" s="62" t="e">
        <f>E21/$H$4</f>
        <v>#DIV/0!</v>
      </c>
      <c r="H21" s="51">
        <f>IF(H9&gt;=DATEVALUE("7/1/2024"),IF(H20&lt;15,H4,IF(H20=15,H4,H20/15*H4)),IF(H20&lt;20,H4,IF(H20=20,H4,H20/20*H4)))</f>
        <v>0</v>
      </c>
      <c r="I21" s="69"/>
      <c r="J21" s="8" t="e">
        <f>H21/$H$4</f>
        <v>#DIV/0!</v>
      </c>
      <c r="K21" s="62" t="e">
        <f>I21/$H$4</f>
        <v>#DIV/0!</v>
      </c>
      <c r="L21" s="51" t="e">
        <f>IF(L9&gt;=DATEVALUE("7/1/2024"),IF(L20&lt;15,H4,IF(L20=15,H4,L20/15*H4)),IF(L20&lt;20,H4,IF(L20=20,H4,L20/20*H4)))</f>
        <v>#VALUE!</v>
      </c>
      <c r="M21" s="69"/>
      <c r="N21" s="8" t="e">
        <f>L21/$H$4</f>
        <v>#VALUE!</v>
      </c>
      <c r="O21" s="62" t="e">
        <f>M21/$H$4</f>
        <v>#DIV/0!</v>
      </c>
      <c r="P21" s="51" t="e">
        <f>IF(P9&gt;=DATEVALUE("7/1/2024"),IF(P20&lt;15,H4,IF(P20=15,H4,P20/15*H4)),IF(P20&lt;20,H4,IF(P20=20,H4,P20/20*H4)))</f>
        <v>#VALUE!</v>
      </c>
      <c r="Q21" s="69"/>
      <c r="R21" s="8" t="e">
        <f>P21/$H$4</f>
        <v>#VALUE!</v>
      </c>
      <c r="S21" s="62" t="e">
        <f>Q21/$H$4</f>
        <v>#DIV/0!</v>
      </c>
      <c r="T21" s="51" t="e">
        <f>IF(T9&gt;=DATEVALUE("7/1/2024"),IF(T20&lt;15,H4,IF(T20=15,H4,T20/15*H4)),IF(T20&lt;20,H4,IF(T20=20,H4,T20/20*H4)))</f>
        <v>#VALUE!</v>
      </c>
      <c r="U21" s="69"/>
      <c r="V21" s="8" t="e">
        <f>T21/$H$4</f>
        <v>#VALUE!</v>
      </c>
      <c r="W21" s="62" t="e">
        <f>U21/$H$4</f>
        <v>#DIV/0!</v>
      </c>
      <c r="X21" s="51" t="e">
        <f>IF(X9&gt;=DATEVALUE("7/1/2024"),IF(X20&lt;15,H4,IF(X20=15,H4,X20/15*H4)),IF(X20&lt;20,H4,IF(X20=20,H4,X20/20*H4)))</f>
        <v>#VALUE!</v>
      </c>
      <c r="Y21" s="69"/>
      <c r="Z21" s="8" t="e">
        <f>X21/$H$4</f>
        <v>#VALUE!</v>
      </c>
      <c r="AA21" s="62" t="e">
        <f>Y21/$H$4</f>
        <v>#DIV/0!</v>
      </c>
      <c r="AB21" s="51" t="e">
        <f>IF(AB9&gt;=DATEVALUE("7/1/2024"),IF(AB20&lt;15,H4,IF(AB20=15,H4,AB20/15*H4)),IF(AB20&lt;20,H4,IF(AB20=20,H4,AB20/20*H4)))</f>
        <v>#VALUE!</v>
      </c>
      <c r="AC21" s="69"/>
      <c r="AD21" s="8" t="e">
        <f>AB21/$H$4</f>
        <v>#VALUE!</v>
      </c>
      <c r="AE21" s="62" t="e">
        <f>AC21/$H$4</f>
        <v>#DIV/0!</v>
      </c>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s="13" customFormat="1" ht="15">
      <c r="A22" s="15"/>
      <c r="B22" s="271"/>
      <c r="C22" s="48" t="s">
        <v>12</v>
      </c>
      <c r="D22" s="51">
        <f>IF(D20&lt;40,H5,IF(D20=40,H5,D20/40*H5))</f>
        <v>0</v>
      </c>
      <c r="E22" s="69"/>
      <c r="F22" s="8" t="e">
        <f>D22/$H$5</f>
        <v>#DIV/0!</v>
      </c>
      <c r="G22" s="62" t="e">
        <f>E22/$H$5</f>
        <v>#DIV/0!</v>
      </c>
      <c r="H22" s="51">
        <f>IF(H20&lt;40,H5,IF(H20=40,H5,H20/40*H5))</f>
        <v>0</v>
      </c>
      <c r="I22" s="69"/>
      <c r="J22" s="8" t="e">
        <f>H22/$H$5</f>
        <v>#DIV/0!</v>
      </c>
      <c r="K22" s="62" t="e">
        <f>I22/$H$5</f>
        <v>#DIV/0!</v>
      </c>
      <c r="L22" s="51">
        <f>IF(L20&lt;40,H5,IF(L20=40,H5,L20/40*H5))</f>
        <v>0</v>
      </c>
      <c r="M22" s="69"/>
      <c r="N22" s="8" t="e">
        <f>L22/$H$5</f>
        <v>#DIV/0!</v>
      </c>
      <c r="O22" s="62" t="e">
        <f>M22/$H$5</f>
        <v>#DIV/0!</v>
      </c>
      <c r="P22" s="51">
        <f>IF(P20&lt;40,H5,IF(P20=40,H5,P20/40*H5))</f>
        <v>0</v>
      </c>
      <c r="Q22" s="69"/>
      <c r="R22" s="8" t="e">
        <f>P22/$H$5</f>
        <v>#DIV/0!</v>
      </c>
      <c r="S22" s="62" t="e">
        <f>Q22/$H$5</f>
        <v>#DIV/0!</v>
      </c>
      <c r="T22" s="51">
        <f>IF(T20&lt;40,H5,IF(T20=40,H5,T20/40*H5))</f>
        <v>0</v>
      </c>
      <c r="U22" s="69"/>
      <c r="V22" s="8" t="e">
        <f>T22/$H$5</f>
        <v>#DIV/0!</v>
      </c>
      <c r="W22" s="62" t="e">
        <f>U22/$H$5</f>
        <v>#DIV/0!</v>
      </c>
      <c r="X22" s="51">
        <f>IF(X20&lt;40,H5,IF(X20=40,H5,X20/40*H5))</f>
        <v>0</v>
      </c>
      <c r="Y22" s="69"/>
      <c r="Z22" s="8" t="e">
        <f>X22/$H$5</f>
        <v>#DIV/0!</v>
      </c>
      <c r="AA22" s="62" t="e">
        <f>Y22/$H$5</f>
        <v>#DIV/0!</v>
      </c>
      <c r="AB22" s="51">
        <f>IF(AB20&lt;40,H5,IF(AB20=40,H5,AB20/40*H5))</f>
        <v>0</v>
      </c>
      <c r="AC22" s="69"/>
      <c r="AD22" s="8" t="e">
        <f>AB22/$H$5</f>
        <v>#DIV/0!</v>
      </c>
      <c r="AE22" s="62" t="e">
        <f>AC22/$H$5</f>
        <v>#DIV/0!</v>
      </c>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pans="1:256" s="13" customFormat="1" ht="15.75" thickBot="1">
      <c r="A23" s="15"/>
      <c r="B23" s="272"/>
      <c r="C23" s="49" t="s">
        <v>13</v>
      </c>
      <c r="D23" s="52">
        <f>IF(D20&lt;250,H6,IF(D20=250,H6,D20/250*H6))</f>
        <v>0</v>
      </c>
      <c r="E23" s="70"/>
      <c r="F23" s="30" t="e">
        <f>D23/$H$6</f>
        <v>#DIV/0!</v>
      </c>
      <c r="G23" s="63" t="e">
        <f>E23/$H$6</f>
        <v>#DIV/0!</v>
      </c>
      <c r="H23" s="52">
        <f>IF(H20&lt;250,H6,IF(H20=250,H6,H20/250*H6))</f>
        <v>0</v>
      </c>
      <c r="I23" s="71"/>
      <c r="J23" s="30" t="e">
        <f>H23/$H$6</f>
        <v>#DIV/0!</v>
      </c>
      <c r="K23" s="63" t="e">
        <f>I23/$H$6</f>
        <v>#DIV/0!</v>
      </c>
      <c r="L23" s="52">
        <f>IF(L20&lt;250,H6,IF(L20=250,H6,L20/250*H6))</f>
        <v>0</v>
      </c>
      <c r="M23" s="71"/>
      <c r="N23" s="30" t="e">
        <f>L23/$H$6</f>
        <v>#DIV/0!</v>
      </c>
      <c r="O23" s="63" t="e">
        <f>M23/$H$6</f>
        <v>#DIV/0!</v>
      </c>
      <c r="P23" s="52">
        <f>IF(P20&lt;250,H6,IF(P20=250,H6,P20/250*H6))</f>
        <v>0</v>
      </c>
      <c r="Q23" s="71"/>
      <c r="R23" s="30" t="e">
        <f>P23/$H$6</f>
        <v>#DIV/0!</v>
      </c>
      <c r="S23" s="63" t="e">
        <f>Q23/$H$6</f>
        <v>#DIV/0!</v>
      </c>
      <c r="T23" s="52">
        <f>IF(T20&lt;250,H6,IF(T20=250,H6,T20/250*H6))</f>
        <v>0</v>
      </c>
      <c r="U23" s="71"/>
      <c r="V23" s="30" t="e">
        <f>T23/$H$6</f>
        <v>#DIV/0!</v>
      </c>
      <c r="W23" s="63" t="e">
        <f>U23/$H$6</f>
        <v>#DIV/0!</v>
      </c>
      <c r="X23" s="52">
        <f>IF(X20&lt;250,H6,IF(X20=250,H6,X20/250*H6))</f>
        <v>0</v>
      </c>
      <c r="Y23" s="71"/>
      <c r="Z23" s="30" t="e">
        <f>X23/$H$6</f>
        <v>#DIV/0!</v>
      </c>
      <c r="AA23" s="63" t="e">
        <f>Y23/$H$6</f>
        <v>#DIV/0!</v>
      </c>
      <c r="AB23" s="52">
        <f>IF(AB20&lt;250,H6,IF(AB20=250,H6,AB20/250*H6))</f>
        <v>0</v>
      </c>
      <c r="AC23" s="71"/>
      <c r="AD23" s="30" t="e">
        <f>AB23/$H$6</f>
        <v>#DIV/0!</v>
      </c>
      <c r="AE23" s="63" t="e">
        <f>AC23/$H$6</f>
        <v>#DIV/0!</v>
      </c>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pans="1:256" s="13" customFormat="1" ht="15.75" thickBot="1">
      <c r="A24" s="15"/>
      <c r="B24" s="38"/>
      <c r="C24" s="25"/>
      <c r="D24" s="14"/>
      <c r="E24" s="14"/>
      <c r="F24" s="14"/>
      <c r="G24" s="14"/>
      <c r="H24" s="14"/>
      <c r="I24" s="14"/>
      <c r="J24" s="14"/>
      <c r="K24" s="14"/>
      <c r="L24" s="14"/>
      <c r="M24" s="15"/>
      <c r="N24" s="15"/>
      <c r="O24" s="15"/>
      <c r="P24" s="14"/>
      <c r="Q24" s="15"/>
      <c r="R24" s="15"/>
      <c r="S24" s="15"/>
      <c r="T24" s="14"/>
      <c r="U24" s="15"/>
      <c r="V24" s="15"/>
      <c r="W24" s="15"/>
      <c r="X24" s="14"/>
      <c r="Y24" s="15"/>
      <c r="Z24" s="15"/>
      <c r="AA24" s="15"/>
      <c r="AB24" s="14"/>
      <c r="AC24" s="15"/>
      <c r="AD24" s="25"/>
      <c r="AE24" s="4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pans="2:255" s="92" customFormat="1" ht="15">
      <c r="B25" s="265" t="s">
        <v>16</v>
      </c>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7"/>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row>
    <row r="26" spans="2:253" s="92" customFormat="1" ht="15">
      <c r="B26" s="268" t="s">
        <v>3</v>
      </c>
      <c r="C26" s="269"/>
      <c r="D26" s="270">
        <f>D9</f>
        <v>0</v>
      </c>
      <c r="E26" s="270"/>
      <c r="F26" s="270"/>
      <c r="G26" s="270"/>
      <c r="H26" s="270">
        <f>H9</f>
      </c>
      <c r="I26" s="270"/>
      <c r="J26" s="270"/>
      <c r="K26" s="270"/>
      <c r="L26" s="270" t="e">
        <f>L9</f>
        <v>#VALUE!</v>
      </c>
      <c r="M26" s="270"/>
      <c r="N26" s="270"/>
      <c r="O26" s="270"/>
      <c r="P26" s="270" t="e">
        <f>P9</f>
        <v>#VALUE!</v>
      </c>
      <c r="Q26" s="270"/>
      <c r="R26" s="270"/>
      <c r="S26" s="270"/>
      <c r="T26" s="270" t="e">
        <f>T9</f>
        <v>#VALUE!</v>
      </c>
      <c r="U26" s="270"/>
      <c r="V26" s="270"/>
      <c r="W26" s="270"/>
      <c r="X26" s="270" t="e">
        <f>X9</f>
        <v>#VALUE!</v>
      </c>
      <c r="Y26" s="270"/>
      <c r="Z26" s="270"/>
      <c r="AA26" s="270"/>
      <c r="AB26" s="270" t="e">
        <f>AB9</f>
        <v>#VALUE!</v>
      </c>
      <c r="AC26" s="270"/>
      <c r="AD26" s="270"/>
      <c r="AE26" s="27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row>
    <row r="27" spans="2:256" ht="15" customHeight="1">
      <c r="B27" s="268"/>
      <c r="C27" s="269"/>
      <c r="D27" s="270" t="str">
        <f>D10</f>
        <v>Hours</v>
      </c>
      <c r="E27" s="270"/>
      <c r="F27" s="270"/>
      <c r="G27" s="270"/>
      <c r="H27" s="270" t="str">
        <f>H10</f>
        <v>Hours</v>
      </c>
      <c r="I27" s="270"/>
      <c r="J27" s="270"/>
      <c r="K27" s="270"/>
      <c r="L27" s="270" t="str">
        <f>L10</f>
        <v>Hours</v>
      </c>
      <c r="M27" s="270"/>
      <c r="N27" s="270"/>
      <c r="O27" s="270"/>
      <c r="P27" s="270" t="str">
        <f>P10</f>
        <v>Hours</v>
      </c>
      <c r="Q27" s="270"/>
      <c r="R27" s="270"/>
      <c r="S27" s="270"/>
      <c r="T27" s="270" t="str">
        <f>T10</f>
        <v>Hours</v>
      </c>
      <c r="U27" s="270"/>
      <c r="V27" s="270"/>
      <c r="W27" s="270"/>
      <c r="X27" s="270" t="str">
        <f>X10</f>
        <v>Hours</v>
      </c>
      <c r="Y27" s="270"/>
      <c r="Z27" s="270"/>
      <c r="AA27" s="270"/>
      <c r="AB27" s="270" t="str">
        <f>AB10</f>
        <v>Hours</v>
      </c>
      <c r="AC27" s="270"/>
      <c r="AD27" s="270"/>
      <c r="AE27" s="273"/>
      <c r="IU27" s="1"/>
      <c r="IV27" s="1"/>
    </row>
    <row r="28" spans="2:31" s="15" customFormat="1" ht="15" customHeight="1">
      <c r="B28" s="282" t="s">
        <v>17</v>
      </c>
      <c r="C28" s="283"/>
      <c r="D28" s="284">
        <f>MAX(D12,D16,D20)</f>
        <v>0</v>
      </c>
      <c r="E28" s="284"/>
      <c r="F28" s="284"/>
      <c r="G28" s="284"/>
      <c r="H28" s="284">
        <f>MAX(H12,H16,H20)</f>
        <v>0</v>
      </c>
      <c r="I28" s="284"/>
      <c r="J28" s="284"/>
      <c r="K28" s="284"/>
      <c r="L28" s="284">
        <f>MAX(L12,L16,L20)</f>
        <v>0</v>
      </c>
      <c r="M28" s="284"/>
      <c r="N28" s="284"/>
      <c r="O28" s="284"/>
      <c r="P28" s="284">
        <f>MAX(P12,P16,P20)</f>
        <v>0</v>
      </c>
      <c r="Q28" s="284"/>
      <c r="R28" s="284"/>
      <c r="S28" s="284"/>
      <c r="T28" s="284">
        <f>MAX(T12,T16,T20)</f>
        <v>0</v>
      </c>
      <c r="U28" s="284"/>
      <c r="V28" s="284"/>
      <c r="W28" s="284"/>
      <c r="X28" s="284">
        <f>MAX(X12,X16,X20)</f>
        <v>0</v>
      </c>
      <c r="Y28" s="284"/>
      <c r="Z28" s="284"/>
      <c r="AA28" s="284"/>
      <c r="AB28" s="284">
        <f>MAX(AB12,AB16,AB20)</f>
        <v>0</v>
      </c>
      <c r="AC28" s="284"/>
      <c r="AD28" s="284"/>
      <c r="AE28" s="285"/>
    </row>
    <row r="29" spans="2:31" s="15" customFormat="1" ht="15" customHeight="1">
      <c r="B29" s="291" t="s">
        <v>72</v>
      </c>
      <c r="C29" s="292"/>
      <c r="D29" s="286"/>
      <c r="E29" s="286"/>
      <c r="F29" s="192"/>
      <c r="G29" s="193"/>
      <c r="H29" s="286"/>
      <c r="I29" s="286"/>
      <c r="J29" s="192"/>
      <c r="K29" s="193"/>
      <c r="L29" s="286"/>
      <c r="M29" s="286"/>
      <c r="N29" s="192"/>
      <c r="O29" s="193"/>
      <c r="P29" s="286"/>
      <c r="Q29" s="286"/>
      <c r="R29" s="192"/>
      <c r="S29" s="193"/>
      <c r="T29" s="286"/>
      <c r="U29" s="286"/>
      <c r="V29" s="192"/>
      <c r="W29" s="193"/>
      <c r="X29" s="286"/>
      <c r="Y29" s="286"/>
      <c r="Z29" s="192"/>
      <c r="AA29" s="193"/>
      <c r="AB29" s="286"/>
      <c r="AC29" s="286"/>
      <c r="AD29" s="192"/>
      <c r="AE29" s="194"/>
    </row>
    <row r="30" spans="1:254" s="13" customFormat="1" ht="15" customHeight="1">
      <c r="A30" s="15"/>
      <c r="B30" s="287" t="s">
        <v>18</v>
      </c>
      <c r="C30" s="288"/>
      <c r="D30" s="286">
        <f>IF(D9&lt;=DATEVALUE("6/30/2024"),(D28*2.87),(D28*3.2))</f>
        <v>0</v>
      </c>
      <c r="E30" s="286"/>
      <c r="F30" s="289">
        <f>SUM(E13:E15,E17:E19,E21:E23,F29)</f>
        <v>0</v>
      </c>
      <c r="G30" s="290"/>
      <c r="H30" s="286">
        <f>IF(H9&lt;=DATEVALUE("6/30/2024"),(H28*2.87),(H28*3.2))</f>
        <v>0</v>
      </c>
      <c r="I30" s="286"/>
      <c r="J30" s="289">
        <f>SUM(I13:I15,I17:I19,I21:I23,J29)</f>
        <v>0</v>
      </c>
      <c r="K30" s="290"/>
      <c r="L30" s="286" t="e">
        <f>IF(L9&lt;=DATEVALUE("6/30/2024"),(L28*2.87),(L28*3.2))</f>
        <v>#VALUE!</v>
      </c>
      <c r="M30" s="286"/>
      <c r="N30" s="289">
        <f>SUM(M13:M15,M17:M19,M21:M23,N29)</f>
        <v>0</v>
      </c>
      <c r="O30" s="290"/>
      <c r="P30" s="286" t="e">
        <f>IF(P9&lt;=DATEVALUE("6/30/2024"),(P28*2.87),(P28*3.2))</f>
        <v>#VALUE!</v>
      </c>
      <c r="Q30" s="286"/>
      <c r="R30" s="289">
        <f>SUM(Q13:Q15,Q17:Q19,Q21:Q23,R29)</f>
        <v>0</v>
      </c>
      <c r="S30" s="290"/>
      <c r="T30" s="286" t="e">
        <f>IF(T9&lt;=DATEVALUE("6/30/2024"),(T28*2.87),(T28*3.2))</f>
        <v>#VALUE!</v>
      </c>
      <c r="U30" s="286"/>
      <c r="V30" s="289">
        <f>SUM(U13:U15,U17:U19,U21:U23,V29)</f>
        <v>0</v>
      </c>
      <c r="W30" s="290"/>
      <c r="X30" s="286" t="e">
        <f>IF(X9&lt;=DATEVALUE("6/30/2024"),(X28*2.87),(X28*3.2))</f>
        <v>#VALUE!</v>
      </c>
      <c r="Y30" s="286"/>
      <c r="Z30" s="289">
        <f>SUM(Y13:Y15,Y17:Y19,Y21:Y23,Z29)</f>
        <v>0</v>
      </c>
      <c r="AA30" s="290"/>
      <c r="AB30" s="286" t="e">
        <f>IF(AB9&lt;=DATEVALUE("6/30/2024"),(AB28*2.87),(AB28*3.2))</f>
        <v>#VALUE!</v>
      </c>
      <c r="AC30" s="286"/>
      <c r="AD30" s="289">
        <f>SUM(AC13:AC15,AC17:AC19,AC21:AC23,AD29)</f>
        <v>0</v>
      </c>
      <c r="AE30" s="300"/>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row>
    <row r="31" spans="2:256" ht="15.75" customHeight="1" thickBot="1">
      <c r="B31" s="293" t="s">
        <v>16</v>
      </c>
      <c r="C31" s="294"/>
      <c r="D31" s="295" t="e">
        <f>D30/D28</f>
        <v>#DIV/0!</v>
      </c>
      <c r="E31" s="295"/>
      <c r="F31" s="296" t="e">
        <f>F30/D28</f>
        <v>#DIV/0!</v>
      </c>
      <c r="G31" s="296"/>
      <c r="H31" s="295" t="e">
        <f>H30/H28</f>
        <v>#DIV/0!</v>
      </c>
      <c r="I31" s="295"/>
      <c r="J31" s="296" t="e">
        <f>J30/H28</f>
        <v>#DIV/0!</v>
      </c>
      <c r="K31" s="296"/>
      <c r="L31" s="295" t="e">
        <f>L30/L28</f>
        <v>#VALUE!</v>
      </c>
      <c r="M31" s="295"/>
      <c r="N31" s="296" t="e">
        <f>N30/L28</f>
        <v>#DIV/0!</v>
      </c>
      <c r="O31" s="296"/>
      <c r="P31" s="295" t="e">
        <f>P30/P28</f>
        <v>#VALUE!</v>
      </c>
      <c r="Q31" s="295"/>
      <c r="R31" s="296" t="e">
        <f>R30/P28</f>
        <v>#DIV/0!</v>
      </c>
      <c r="S31" s="296"/>
      <c r="T31" s="295" t="e">
        <f>T30/T28</f>
        <v>#VALUE!</v>
      </c>
      <c r="U31" s="295"/>
      <c r="V31" s="296" t="e">
        <f>V30/T28</f>
        <v>#DIV/0!</v>
      </c>
      <c r="W31" s="296"/>
      <c r="X31" s="295" t="e">
        <f>X30/X28</f>
        <v>#VALUE!</v>
      </c>
      <c r="Y31" s="295"/>
      <c r="Z31" s="296" t="e">
        <f>Z30/X28</f>
        <v>#DIV/0!</v>
      </c>
      <c r="AA31" s="296"/>
      <c r="AB31" s="295" t="e">
        <f>AB30/AB28</f>
        <v>#VALUE!</v>
      </c>
      <c r="AC31" s="295"/>
      <c r="AD31" s="296" t="e">
        <f>AD30/AB28</f>
        <v>#DIV/0!</v>
      </c>
      <c r="AE31" s="299"/>
      <c r="IU31" s="1"/>
      <c r="IV31" s="1"/>
    </row>
    <row r="32" spans="2:31" ht="15.75" thickBot="1">
      <c r="B32" s="144"/>
      <c r="AE32" s="45"/>
    </row>
    <row r="33" spans="2:31" ht="15.75" thickBot="1">
      <c r="B33" s="254" t="s">
        <v>75</v>
      </c>
      <c r="C33" s="301"/>
      <c r="D33" s="280" t="e">
        <f>AVERAGE(F31,J31,N31,R31,V31,Z31,AD31)</f>
        <v>#DIV/0!</v>
      </c>
      <c r="E33" s="280"/>
      <c r="F33" s="280"/>
      <c r="G33" s="281"/>
      <c r="H33" s="145"/>
      <c r="I33" s="145"/>
      <c r="J33" s="145"/>
      <c r="K33" s="145"/>
      <c r="L33" s="145"/>
      <c r="M33" s="145"/>
      <c r="N33" s="145"/>
      <c r="O33" s="145"/>
      <c r="P33" s="145"/>
      <c r="Q33" s="145"/>
      <c r="R33" s="145"/>
      <c r="S33" s="145"/>
      <c r="T33" s="145"/>
      <c r="U33" s="145"/>
      <c r="V33" s="145"/>
      <c r="W33" s="145"/>
      <c r="X33" s="145"/>
      <c r="Y33" s="145"/>
      <c r="Z33" s="145"/>
      <c r="AA33" s="145"/>
      <c r="AB33" s="145"/>
      <c r="AC33" s="145"/>
      <c r="AD33" s="146"/>
      <c r="AE33" s="147"/>
    </row>
  </sheetData>
  <sheetProtection sheet="1" selectLockedCells="1"/>
  <mergeCells count="125">
    <mergeCell ref="AD31:AE31"/>
    <mergeCell ref="R31:S31"/>
    <mergeCell ref="T31:U31"/>
    <mergeCell ref="V31:W31"/>
    <mergeCell ref="X31:Y31"/>
    <mergeCell ref="Z31:AA31"/>
    <mergeCell ref="AB31:AC31"/>
    <mergeCell ref="AB30:AC30"/>
    <mergeCell ref="AD30:AE30"/>
    <mergeCell ref="R30:S30"/>
    <mergeCell ref="T30:U30"/>
    <mergeCell ref="V30:W30"/>
    <mergeCell ref="X30:Y30"/>
    <mergeCell ref="Z30:AA30"/>
    <mergeCell ref="B31:C31"/>
    <mergeCell ref="D31:E31"/>
    <mergeCell ref="F31:G31"/>
    <mergeCell ref="H31:I31"/>
    <mergeCell ref="J31:K31"/>
    <mergeCell ref="L31:M31"/>
    <mergeCell ref="N31:O31"/>
    <mergeCell ref="P31:Q31"/>
    <mergeCell ref="P30:Q30"/>
    <mergeCell ref="Z29:AA29"/>
    <mergeCell ref="AB29:AC29"/>
    <mergeCell ref="AD29:AE29"/>
    <mergeCell ref="B30:C30"/>
    <mergeCell ref="D30:E30"/>
    <mergeCell ref="F30:G30"/>
    <mergeCell ref="H30:I30"/>
    <mergeCell ref="J30:K30"/>
    <mergeCell ref="L30:M30"/>
    <mergeCell ref="N30:O30"/>
    <mergeCell ref="N29:O29"/>
    <mergeCell ref="P29:Q29"/>
    <mergeCell ref="R29:S29"/>
    <mergeCell ref="T29:U29"/>
    <mergeCell ref="V29:W29"/>
    <mergeCell ref="X29:Y29"/>
    <mergeCell ref="B29:C29"/>
    <mergeCell ref="D29:E29"/>
    <mergeCell ref="F29:G29"/>
    <mergeCell ref="H29:I29"/>
    <mergeCell ref="J29:K29"/>
    <mergeCell ref="L29:M29"/>
    <mergeCell ref="P16:S16"/>
    <mergeCell ref="X27:AA27"/>
    <mergeCell ref="AB27:AE27"/>
    <mergeCell ref="B28:C28"/>
    <mergeCell ref="D28:G28"/>
    <mergeCell ref="H28:K28"/>
    <mergeCell ref="L28:O28"/>
    <mergeCell ref="P28:S28"/>
    <mergeCell ref="T28:W28"/>
    <mergeCell ref="X28:AA28"/>
    <mergeCell ref="AB28:AE28"/>
    <mergeCell ref="B27:C27"/>
    <mergeCell ref="D27:G27"/>
    <mergeCell ref="H27:K27"/>
    <mergeCell ref="L27:O27"/>
    <mergeCell ref="P27:S27"/>
    <mergeCell ref="T27:W27"/>
    <mergeCell ref="D33:G33"/>
    <mergeCell ref="T12:W12"/>
    <mergeCell ref="X12:AA12"/>
    <mergeCell ref="B25:AE25"/>
    <mergeCell ref="B26:C26"/>
    <mergeCell ref="D26:G26"/>
    <mergeCell ref="H26:K26"/>
    <mergeCell ref="L26:O26"/>
    <mergeCell ref="P26:S26"/>
    <mergeCell ref="T26:W26"/>
    <mergeCell ref="X26:AA26"/>
    <mergeCell ref="AB26:AE26"/>
    <mergeCell ref="B20:B23"/>
    <mergeCell ref="D20:G20"/>
    <mergeCell ref="H20:K20"/>
    <mergeCell ref="L20:O20"/>
    <mergeCell ref="P20:S20"/>
    <mergeCell ref="T20:W20"/>
    <mergeCell ref="X20:AA20"/>
    <mergeCell ref="AB20:AE20"/>
    <mergeCell ref="B16:B19"/>
    <mergeCell ref="D16:G16"/>
    <mergeCell ref="H16:K16"/>
    <mergeCell ref="L16:O16"/>
    <mergeCell ref="B33:C33"/>
    <mergeCell ref="AB10:AC10"/>
    <mergeCell ref="AD10:AE10"/>
    <mergeCell ref="B12:B15"/>
    <mergeCell ref="D12:G12"/>
    <mergeCell ref="H12:K12"/>
    <mergeCell ref="L12:O12"/>
    <mergeCell ref="P12:S12"/>
    <mergeCell ref="D10:E10"/>
    <mergeCell ref="F10:G10"/>
    <mergeCell ref="H10:I10"/>
    <mergeCell ref="J10:K10"/>
    <mergeCell ref="L10:M10"/>
    <mergeCell ref="N10:O10"/>
    <mergeCell ref="X16:AA16"/>
    <mergeCell ref="AB16:AE16"/>
    <mergeCell ref="T16:W16"/>
    <mergeCell ref="AB12:AE12"/>
    <mergeCell ref="P10:Q10"/>
    <mergeCell ref="R10:S10"/>
    <mergeCell ref="T10:U10"/>
    <mergeCell ref="V10:W10"/>
    <mergeCell ref="X10:Y10"/>
    <mergeCell ref="Z10:AA10"/>
    <mergeCell ref="B2:AE2"/>
    <mergeCell ref="B3:D3"/>
    <mergeCell ref="E3:H3"/>
    <mergeCell ref="B4:G4"/>
    <mergeCell ref="R4:AA4"/>
    <mergeCell ref="B5:G5"/>
    <mergeCell ref="B6:G6"/>
    <mergeCell ref="B8:AE8"/>
    <mergeCell ref="D9:G9"/>
    <mergeCell ref="H9:K9"/>
    <mergeCell ref="L9:O9"/>
    <mergeCell ref="P9:S9"/>
    <mergeCell ref="T9:W9"/>
    <mergeCell ref="X9:AA9"/>
    <mergeCell ref="AB9:AE9"/>
  </mergeCells>
  <conditionalFormatting sqref="E13">
    <cfRule type="cellIs" priority="146" dxfId="570" operator="lessThan">
      <formula>$D$13</formula>
    </cfRule>
  </conditionalFormatting>
  <conditionalFormatting sqref="E14">
    <cfRule type="cellIs" priority="145" dxfId="570" operator="lessThan">
      <formula>$D$14</formula>
    </cfRule>
  </conditionalFormatting>
  <conditionalFormatting sqref="E15">
    <cfRule type="cellIs" priority="144" dxfId="570" operator="lessThan">
      <formula>$D$15</formula>
    </cfRule>
  </conditionalFormatting>
  <conditionalFormatting sqref="E17">
    <cfRule type="cellIs" priority="143" dxfId="570" operator="lessThan">
      <formula>$D$17</formula>
    </cfRule>
  </conditionalFormatting>
  <conditionalFormatting sqref="E18">
    <cfRule type="cellIs" priority="142" dxfId="570" operator="lessThan">
      <formula>$D$18</formula>
    </cfRule>
  </conditionalFormatting>
  <conditionalFormatting sqref="E19">
    <cfRule type="cellIs" priority="141" dxfId="570" operator="lessThan">
      <formula>$D$19</formula>
    </cfRule>
  </conditionalFormatting>
  <conditionalFormatting sqref="E21">
    <cfRule type="cellIs" priority="140" dxfId="570" operator="lessThan">
      <formula>$D$21</formula>
    </cfRule>
  </conditionalFormatting>
  <conditionalFormatting sqref="E22">
    <cfRule type="cellIs" priority="139" dxfId="570" operator="lessThan">
      <formula>$D$22</formula>
    </cfRule>
  </conditionalFormatting>
  <conditionalFormatting sqref="E23">
    <cfRule type="cellIs" priority="15" dxfId="570" operator="lessThan">
      <formula>$D$23</formula>
    </cfRule>
    <cfRule type="cellIs" priority="138" dxfId="570" operator="lessThan">
      <formula>$E$23</formula>
    </cfRule>
  </conditionalFormatting>
  <conditionalFormatting sqref="G13">
    <cfRule type="cellIs" priority="137" dxfId="570" operator="lessThan">
      <formula>$F$13</formula>
    </cfRule>
  </conditionalFormatting>
  <conditionalFormatting sqref="G14">
    <cfRule type="cellIs" priority="136" dxfId="570" operator="lessThan">
      <formula>$F$14</formula>
    </cfRule>
  </conditionalFormatting>
  <conditionalFormatting sqref="G15">
    <cfRule type="cellIs" priority="135" dxfId="570" operator="lessThan">
      <formula>$F$15</formula>
    </cfRule>
  </conditionalFormatting>
  <conditionalFormatting sqref="G19">
    <cfRule type="cellIs" priority="133" dxfId="570" operator="lessThan">
      <formula>$F$19</formula>
    </cfRule>
  </conditionalFormatting>
  <conditionalFormatting sqref="G21">
    <cfRule type="cellIs" priority="132" dxfId="570" operator="lessThan">
      <formula>$F$21</formula>
    </cfRule>
  </conditionalFormatting>
  <conditionalFormatting sqref="G22">
    <cfRule type="cellIs" priority="131" dxfId="570" operator="lessThan">
      <formula>$F$22</formula>
    </cfRule>
  </conditionalFormatting>
  <conditionalFormatting sqref="G23">
    <cfRule type="cellIs" priority="130" dxfId="570" operator="lessThan">
      <formula>$F$23</formula>
    </cfRule>
  </conditionalFormatting>
  <conditionalFormatting sqref="I13">
    <cfRule type="cellIs" priority="129" dxfId="570" operator="lessThan">
      <formula>$H$13</formula>
    </cfRule>
  </conditionalFormatting>
  <conditionalFormatting sqref="I14">
    <cfRule type="cellIs" priority="128" dxfId="570" operator="lessThan">
      <formula>$H$14</formula>
    </cfRule>
  </conditionalFormatting>
  <conditionalFormatting sqref="I15">
    <cfRule type="cellIs" priority="127" dxfId="570" operator="lessThan">
      <formula>$H$15</formula>
    </cfRule>
  </conditionalFormatting>
  <conditionalFormatting sqref="I17">
    <cfRule type="cellIs" priority="126" dxfId="570" operator="lessThan">
      <formula>$H$17</formula>
    </cfRule>
  </conditionalFormatting>
  <conditionalFormatting sqref="I18">
    <cfRule type="cellIs" priority="125" dxfId="570" operator="lessThan">
      <formula>$H$18</formula>
    </cfRule>
  </conditionalFormatting>
  <conditionalFormatting sqref="I19">
    <cfRule type="cellIs" priority="124" dxfId="570" operator="lessThan">
      <formula>$H$19</formula>
    </cfRule>
  </conditionalFormatting>
  <conditionalFormatting sqref="I21">
    <cfRule type="cellIs" priority="123" dxfId="570" operator="lessThan">
      <formula>$H$21</formula>
    </cfRule>
  </conditionalFormatting>
  <conditionalFormatting sqref="I22">
    <cfRule type="cellIs" priority="122" dxfId="570" operator="lessThan">
      <formula>$H$22</formula>
    </cfRule>
  </conditionalFormatting>
  <conditionalFormatting sqref="I23">
    <cfRule type="cellIs" priority="121" dxfId="570" operator="lessThan">
      <formula>$H$23</formula>
    </cfRule>
  </conditionalFormatting>
  <conditionalFormatting sqref="K15">
    <cfRule type="cellIs" priority="119" dxfId="570" operator="lessThan">
      <formula>$J$15</formula>
    </cfRule>
  </conditionalFormatting>
  <conditionalFormatting sqref="K17">
    <cfRule type="cellIs" priority="118" dxfId="570" operator="lessThan">
      <formula>$J$17</formula>
    </cfRule>
  </conditionalFormatting>
  <conditionalFormatting sqref="K21">
    <cfRule type="cellIs" priority="116" dxfId="570" operator="lessThan">
      <formula>$J$21</formula>
    </cfRule>
  </conditionalFormatting>
  <conditionalFormatting sqref="K22">
    <cfRule type="cellIs" priority="115" dxfId="570" operator="lessThan">
      <formula>$J$22</formula>
    </cfRule>
  </conditionalFormatting>
  <conditionalFormatting sqref="K23">
    <cfRule type="cellIs" priority="114" dxfId="570" operator="lessThan">
      <formula>$J$23</formula>
    </cfRule>
  </conditionalFormatting>
  <conditionalFormatting sqref="M13">
    <cfRule type="cellIs" priority="113" dxfId="570" operator="lessThan">
      <formula>$L$13</formula>
    </cfRule>
  </conditionalFormatting>
  <conditionalFormatting sqref="M14">
    <cfRule type="cellIs" priority="112" dxfId="570" operator="lessThan">
      <formula>$L$14</formula>
    </cfRule>
  </conditionalFormatting>
  <conditionalFormatting sqref="M15">
    <cfRule type="cellIs" priority="111" dxfId="570" operator="lessThan">
      <formula>$L$15</formula>
    </cfRule>
  </conditionalFormatting>
  <conditionalFormatting sqref="M17">
    <cfRule type="cellIs" priority="110" dxfId="570" operator="lessThan">
      <formula>$L$17</formula>
    </cfRule>
  </conditionalFormatting>
  <conditionalFormatting sqref="M18">
    <cfRule type="cellIs" priority="109" dxfId="570" operator="lessThan">
      <formula>$L$18</formula>
    </cfRule>
  </conditionalFormatting>
  <conditionalFormatting sqref="M19">
    <cfRule type="cellIs" priority="108" dxfId="570" operator="lessThan">
      <formula>$L$19</formula>
    </cfRule>
  </conditionalFormatting>
  <conditionalFormatting sqref="M21">
    <cfRule type="cellIs" priority="107" dxfId="570" operator="lessThan">
      <formula>$L$21</formula>
    </cfRule>
  </conditionalFormatting>
  <conditionalFormatting sqref="M22">
    <cfRule type="cellIs" priority="106" dxfId="570" operator="lessThan">
      <formula>$L$22</formula>
    </cfRule>
  </conditionalFormatting>
  <conditionalFormatting sqref="M23">
    <cfRule type="cellIs" priority="105" dxfId="570" operator="lessThan">
      <formula>$L$23</formula>
    </cfRule>
  </conditionalFormatting>
  <conditionalFormatting sqref="O13">
    <cfRule type="cellIs" priority="104" dxfId="570" operator="lessThan">
      <formula>$N$13</formula>
    </cfRule>
  </conditionalFormatting>
  <conditionalFormatting sqref="O14">
    <cfRule type="cellIs" priority="103" dxfId="570" operator="lessThan">
      <formula>$N$14</formula>
    </cfRule>
  </conditionalFormatting>
  <conditionalFormatting sqref="O15">
    <cfRule type="cellIs" priority="102" dxfId="570" operator="lessThan">
      <formula>$N$15</formula>
    </cfRule>
  </conditionalFormatting>
  <conditionalFormatting sqref="O17">
    <cfRule type="cellIs" priority="101" dxfId="571" operator="lessThan">
      <formula>$N$17</formula>
    </cfRule>
  </conditionalFormatting>
  <conditionalFormatting sqref="O18">
    <cfRule type="cellIs" priority="100" dxfId="570" operator="lessThan">
      <formula>$N$18</formula>
    </cfRule>
  </conditionalFormatting>
  <conditionalFormatting sqref="O19">
    <cfRule type="cellIs" priority="99" dxfId="570" operator="lessThan">
      <formula>$N$19</formula>
    </cfRule>
  </conditionalFormatting>
  <conditionalFormatting sqref="O21">
    <cfRule type="cellIs" priority="98" dxfId="570" operator="lessThan">
      <formula>$N$21</formula>
    </cfRule>
  </conditionalFormatting>
  <conditionalFormatting sqref="O22">
    <cfRule type="cellIs" priority="97" dxfId="570" operator="lessThan">
      <formula>$N$22</formula>
    </cfRule>
  </conditionalFormatting>
  <conditionalFormatting sqref="O23">
    <cfRule type="cellIs" priority="96" dxfId="570" operator="lessThan">
      <formula>$N$23</formula>
    </cfRule>
  </conditionalFormatting>
  <conditionalFormatting sqref="Q13">
    <cfRule type="cellIs" priority="95" dxfId="570" operator="lessThan">
      <formula>$P$13</formula>
    </cfRule>
  </conditionalFormatting>
  <conditionalFormatting sqref="Q14">
    <cfRule type="cellIs" priority="94" dxfId="570" operator="lessThan">
      <formula>$P$14</formula>
    </cfRule>
  </conditionalFormatting>
  <conditionalFormatting sqref="Q15">
    <cfRule type="cellIs" priority="93" dxfId="570" operator="lessThan">
      <formula>$P$15</formula>
    </cfRule>
  </conditionalFormatting>
  <conditionalFormatting sqref="Q17">
    <cfRule type="cellIs" priority="92" dxfId="570" operator="lessThan">
      <formula>$P$17</formula>
    </cfRule>
  </conditionalFormatting>
  <conditionalFormatting sqref="Q18">
    <cfRule type="cellIs" priority="91" dxfId="570" operator="lessThan">
      <formula>$P$18</formula>
    </cfRule>
  </conditionalFormatting>
  <conditionalFormatting sqref="Q19">
    <cfRule type="cellIs" priority="90" dxfId="570" operator="lessThan">
      <formula>$P$19</formula>
    </cfRule>
  </conditionalFormatting>
  <conditionalFormatting sqref="Q21">
    <cfRule type="cellIs" priority="89" dxfId="570" operator="lessThan">
      <formula>$P$21</formula>
    </cfRule>
  </conditionalFormatting>
  <conditionalFormatting sqref="Q22">
    <cfRule type="cellIs" priority="87" dxfId="570" operator="lessThan">
      <formula>$P$22</formula>
    </cfRule>
    <cfRule type="cellIs" priority="88" dxfId="570" operator="lessThan">
      <formula>$P$22</formula>
    </cfRule>
  </conditionalFormatting>
  <conditionalFormatting sqref="Q23">
    <cfRule type="cellIs" priority="86" dxfId="570" operator="lessThan">
      <formula>$P$23</formula>
    </cfRule>
  </conditionalFormatting>
  <conditionalFormatting sqref="S13">
    <cfRule type="cellIs" priority="85" dxfId="570" operator="lessThan">
      <formula>$R$13</formula>
    </cfRule>
  </conditionalFormatting>
  <conditionalFormatting sqref="S14">
    <cfRule type="cellIs" priority="84" dxfId="570" operator="lessThan">
      <formula>$R$14</formula>
    </cfRule>
  </conditionalFormatting>
  <conditionalFormatting sqref="S15">
    <cfRule type="cellIs" priority="83" dxfId="570" operator="lessThan">
      <formula>$R$15</formula>
    </cfRule>
  </conditionalFormatting>
  <conditionalFormatting sqref="S17">
    <cfRule type="cellIs" priority="82" dxfId="570" operator="lessThan">
      <formula>$R$17</formula>
    </cfRule>
  </conditionalFormatting>
  <conditionalFormatting sqref="S18">
    <cfRule type="cellIs" priority="81" dxfId="570" operator="lessThan">
      <formula>$R$18</formula>
    </cfRule>
  </conditionalFormatting>
  <conditionalFormatting sqref="S19">
    <cfRule type="cellIs" priority="80" dxfId="570" operator="lessThan">
      <formula>$R$19</formula>
    </cfRule>
  </conditionalFormatting>
  <conditionalFormatting sqref="S21">
    <cfRule type="cellIs" priority="79" dxfId="570" operator="lessThan">
      <formula>$R$21</formula>
    </cfRule>
  </conditionalFormatting>
  <conditionalFormatting sqref="S22">
    <cfRule type="cellIs" priority="78" dxfId="570" operator="lessThan">
      <formula>$R$22</formula>
    </cfRule>
  </conditionalFormatting>
  <conditionalFormatting sqref="S23">
    <cfRule type="cellIs" priority="77" dxfId="570" operator="lessThan">
      <formula>$R$23</formula>
    </cfRule>
  </conditionalFormatting>
  <conditionalFormatting sqref="U13">
    <cfRule type="cellIs" priority="76" dxfId="570" operator="lessThan">
      <formula>$T$13</formula>
    </cfRule>
  </conditionalFormatting>
  <conditionalFormatting sqref="U14">
    <cfRule type="cellIs" priority="75" dxfId="570" operator="lessThan">
      <formula>$T$14</formula>
    </cfRule>
  </conditionalFormatting>
  <conditionalFormatting sqref="U15">
    <cfRule type="cellIs" priority="74" dxfId="570" operator="lessThan">
      <formula>$T$15</formula>
    </cfRule>
  </conditionalFormatting>
  <conditionalFormatting sqref="U17">
    <cfRule type="cellIs" priority="73" dxfId="570" operator="lessThan">
      <formula>$T$17</formula>
    </cfRule>
  </conditionalFormatting>
  <conditionalFormatting sqref="U18">
    <cfRule type="cellIs" priority="72" dxfId="570" operator="lessThan">
      <formula>$T$18</formula>
    </cfRule>
  </conditionalFormatting>
  <conditionalFormatting sqref="U19">
    <cfRule type="cellIs" priority="71" dxfId="570" operator="lessThan">
      <formula>$T$19</formula>
    </cfRule>
  </conditionalFormatting>
  <conditionalFormatting sqref="U21">
    <cfRule type="cellIs" priority="70" dxfId="570" operator="lessThan">
      <formula>$T$21</formula>
    </cfRule>
  </conditionalFormatting>
  <conditionalFormatting sqref="U22">
    <cfRule type="cellIs" priority="69" dxfId="570" operator="lessThan">
      <formula>$T$22</formula>
    </cfRule>
  </conditionalFormatting>
  <conditionalFormatting sqref="U23">
    <cfRule type="cellIs" priority="68" dxfId="570" operator="lessThan">
      <formula>$T$23</formula>
    </cfRule>
  </conditionalFormatting>
  <conditionalFormatting sqref="W13">
    <cfRule type="cellIs" priority="67" dxfId="570" operator="lessThan">
      <formula>$V$13</formula>
    </cfRule>
  </conditionalFormatting>
  <conditionalFormatting sqref="W14">
    <cfRule type="cellIs" priority="66" dxfId="570" operator="lessThan">
      <formula>$V$14</formula>
    </cfRule>
  </conditionalFormatting>
  <conditionalFormatting sqref="W15">
    <cfRule type="cellIs" priority="65" dxfId="570" operator="lessThan">
      <formula>$V$15</formula>
    </cfRule>
  </conditionalFormatting>
  <conditionalFormatting sqref="W17">
    <cfRule type="cellIs" priority="64" dxfId="570" operator="lessThan">
      <formula>$V$17</formula>
    </cfRule>
  </conditionalFormatting>
  <conditionalFormatting sqref="W18">
    <cfRule type="cellIs" priority="63" dxfId="570" operator="lessThan">
      <formula>$V$18</formula>
    </cfRule>
  </conditionalFormatting>
  <conditionalFormatting sqref="W19">
    <cfRule type="cellIs" priority="62" dxfId="570" operator="lessThan">
      <formula>$V$19</formula>
    </cfRule>
  </conditionalFormatting>
  <conditionalFormatting sqref="W21">
    <cfRule type="cellIs" priority="61" dxfId="570" operator="lessThan">
      <formula>$V$21</formula>
    </cfRule>
  </conditionalFormatting>
  <conditionalFormatting sqref="W22">
    <cfRule type="cellIs" priority="60" dxfId="570" operator="lessThan">
      <formula>$V$22</formula>
    </cfRule>
  </conditionalFormatting>
  <conditionalFormatting sqref="W23">
    <cfRule type="cellIs" priority="59" dxfId="570" operator="lessThan">
      <formula>$V$23</formula>
    </cfRule>
  </conditionalFormatting>
  <conditionalFormatting sqref="Y13">
    <cfRule type="cellIs" priority="58" dxfId="570" operator="lessThan">
      <formula>$X$13</formula>
    </cfRule>
  </conditionalFormatting>
  <conditionalFormatting sqref="Y14">
    <cfRule type="cellIs" priority="57" dxfId="570" operator="lessThan">
      <formula>$X$14</formula>
    </cfRule>
  </conditionalFormatting>
  <conditionalFormatting sqref="Y15">
    <cfRule type="cellIs" priority="56" dxfId="570" operator="lessThan">
      <formula>$X$15</formula>
    </cfRule>
  </conditionalFormatting>
  <conditionalFormatting sqref="Y17">
    <cfRule type="cellIs" priority="55" dxfId="570" operator="lessThan">
      <formula>$X$17</formula>
    </cfRule>
  </conditionalFormatting>
  <conditionalFormatting sqref="Y18">
    <cfRule type="cellIs" priority="54" dxfId="570" operator="lessThan">
      <formula>$X$18</formula>
    </cfRule>
  </conditionalFormatting>
  <conditionalFormatting sqref="Y19">
    <cfRule type="cellIs" priority="53" dxfId="570" operator="lessThan">
      <formula>$X$19</formula>
    </cfRule>
  </conditionalFormatting>
  <conditionalFormatting sqref="Y21">
    <cfRule type="cellIs" priority="52" dxfId="570" operator="lessThan">
      <formula>$X$21</formula>
    </cfRule>
  </conditionalFormatting>
  <conditionalFormatting sqref="Y22">
    <cfRule type="cellIs" priority="51" dxfId="570" operator="lessThan">
      <formula>$X$22</formula>
    </cfRule>
  </conditionalFormatting>
  <conditionalFormatting sqref="Y23">
    <cfRule type="cellIs" priority="50" dxfId="570" operator="lessThan">
      <formula>$X$23</formula>
    </cfRule>
  </conditionalFormatting>
  <conditionalFormatting sqref="AA13">
    <cfRule type="cellIs" priority="49" dxfId="570" operator="lessThan">
      <formula>$Z$13</formula>
    </cfRule>
  </conditionalFormatting>
  <conditionalFormatting sqref="AA14">
    <cfRule type="cellIs" priority="48" dxfId="570" operator="lessThan">
      <formula>$Z$14</formula>
    </cfRule>
  </conditionalFormatting>
  <conditionalFormatting sqref="AA15">
    <cfRule type="cellIs" priority="47" dxfId="570" operator="lessThan">
      <formula>$Z$15</formula>
    </cfRule>
  </conditionalFormatting>
  <conditionalFormatting sqref="AA17">
    <cfRule type="cellIs" priority="46" dxfId="570" operator="lessThan">
      <formula>$Z$17</formula>
    </cfRule>
  </conditionalFormatting>
  <conditionalFormatting sqref="AA18">
    <cfRule type="cellIs" priority="45" dxfId="570" operator="lessThan">
      <formula>$Z$18</formula>
    </cfRule>
  </conditionalFormatting>
  <conditionalFormatting sqref="AA19">
    <cfRule type="cellIs" priority="44" dxfId="570" operator="lessThan">
      <formula>$Z$19</formula>
    </cfRule>
  </conditionalFormatting>
  <conditionalFormatting sqref="AA21">
    <cfRule type="cellIs" priority="43" dxfId="570" operator="lessThan">
      <formula>$Z$21</formula>
    </cfRule>
  </conditionalFormatting>
  <conditionalFormatting sqref="AA22">
    <cfRule type="cellIs" priority="42" dxfId="570" operator="lessThan">
      <formula>$Z$22</formula>
    </cfRule>
  </conditionalFormatting>
  <conditionalFormatting sqref="AA23">
    <cfRule type="cellIs" priority="41" dxfId="570" operator="lessThan">
      <formula>$Z$23</formula>
    </cfRule>
  </conditionalFormatting>
  <conditionalFormatting sqref="AC13">
    <cfRule type="cellIs" priority="40" dxfId="570" operator="lessThan">
      <formula>$AB$13</formula>
    </cfRule>
  </conditionalFormatting>
  <conditionalFormatting sqref="AC14">
    <cfRule type="cellIs" priority="39" dxfId="570" operator="lessThan">
      <formula>$AB$14</formula>
    </cfRule>
  </conditionalFormatting>
  <conditionalFormatting sqref="AC15">
    <cfRule type="cellIs" priority="38" dxfId="570" operator="lessThan">
      <formula>$AB$15</formula>
    </cfRule>
  </conditionalFormatting>
  <conditionalFormatting sqref="AC17">
    <cfRule type="cellIs" priority="37" dxfId="570" operator="lessThan">
      <formula>$AB$17</formula>
    </cfRule>
  </conditionalFormatting>
  <conditionalFormatting sqref="AC18">
    <cfRule type="cellIs" priority="36" dxfId="570" operator="lessThan">
      <formula>$AB$18</formula>
    </cfRule>
  </conditionalFormatting>
  <conditionalFormatting sqref="AC19">
    <cfRule type="cellIs" priority="35" dxfId="570" operator="lessThan">
      <formula>$AB$19</formula>
    </cfRule>
  </conditionalFormatting>
  <conditionalFormatting sqref="AC21">
    <cfRule type="cellIs" priority="34" dxfId="570" operator="lessThan">
      <formula>$AB$21</formula>
    </cfRule>
  </conditionalFormatting>
  <conditionalFormatting sqref="AC22">
    <cfRule type="cellIs" priority="33" dxfId="570" operator="lessThan">
      <formula>$AB$22</formula>
    </cfRule>
  </conditionalFormatting>
  <conditionalFormatting sqref="AC23">
    <cfRule type="cellIs" priority="32" dxfId="570" operator="lessThan">
      <formula>$AB$23</formula>
    </cfRule>
  </conditionalFormatting>
  <conditionalFormatting sqref="AE13">
    <cfRule type="cellIs" priority="31" dxfId="570" operator="lessThan">
      <formula>$AD$13</formula>
    </cfRule>
  </conditionalFormatting>
  <conditionalFormatting sqref="AE14">
    <cfRule type="cellIs" priority="30" dxfId="570" operator="lessThan">
      <formula>$AD$14</formula>
    </cfRule>
  </conditionalFormatting>
  <conditionalFormatting sqref="AE15">
    <cfRule type="cellIs" priority="29" dxfId="570" operator="lessThan">
      <formula>$AD$15</formula>
    </cfRule>
  </conditionalFormatting>
  <conditionalFormatting sqref="AE17">
    <cfRule type="cellIs" priority="27" dxfId="570" operator="lessThan">
      <formula>$AD$17</formula>
    </cfRule>
    <cfRule type="cellIs" priority="28" dxfId="570" operator="lessThan">
      <formula>$AD$17</formula>
    </cfRule>
  </conditionalFormatting>
  <conditionalFormatting sqref="AE18">
    <cfRule type="cellIs" priority="26" dxfId="570" operator="lessThan">
      <formula>$AD$18</formula>
    </cfRule>
  </conditionalFormatting>
  <conditionalFormatting sqref="AE19">
    <cfRule type="cellIs" priority="25" dxfId="570" operator="lessThan">
      <formula>$AD$19</formula>
    </cfRule>
  </conditionalFormatting>
  <conditionalFormatting sqref="AE21">
    <cfRule type="cellIs" priority="24" dxfId="570" operator="lessThan">
      <formula>$AD$21</formula>
    </cfRule>
  </conditionalFormatting>
  <conditionalFormatting sqref="AE22">
    <cfRule type="cellIs" priority="23" dxfId="570" operator="lessThan">
      <formula>$AD$22</formula>
    </cfRule>
  </conditionalFormatting>
  <conditionalFormatting sqref="AE23">
    <cfRule type="cellIs" priority="22" dxfId="570" operator="lessThan">
      <formula>$AD$23</formula>
    </cfRule>
  </conditionalFormatting>
  <conditionalFormatting sqref="F30">
    <cfRule type="cellIs" priority="21" dxfId="570" operator="lessThan">
      <formula>$D$30</formula>
    </cfRule>
  </conditionalFormatting>
  <conditionalFormatting sqref="J30">
    <cfRule type="cellIs" priority="20" dxfId="570" operator="lessThan">
      <formula>$H$30</formula>
    </cfRule>
  </conditionalFormatting>
  <conditionalFormatting sqref="R30">
    <cfRule type="cellIs" priority="19" dxfId="570" operator="lessThan">
      <formula>$P$30</formula>
    </cfRule>
  </conditionalFormatting>
  <conditionalFormatting sqref="V30">
    <cfRule type="cellIs" priority="18" dxfId="570" operator="lessThan">
      <formula>$T$30</formula>
    </cfRule>
  </conditionalFormatting>
  <conditionalFormatting sqref="Z30">
    <cfRule type="cellIs" priority="17" dxfId="570" operator="lessThan">
      <formula>$X$30</formula>
    </cfRule>
  </conditionalFormatting>
  <conditionalFormatting sqref="AD30">
    <cfRule type="cellIs" priority="16" dxfId="570" operator="lessThan">
      <formula>$AB$30</formula>
    </cfRule>
  </conditionalFormatting>
  <conditionalFormatting sqref="N30:O30">
    <cfRule type="cellIs" priority="14" dxfId="570" operator="lessThan">
      <formula>$L$30</formula>
    </cfRule>
  </conditionalFormatting>
  <conditionalFormatting sqref="F31:G31">
    <cfRule type="cellIs" priority="13" dxfId="570" operator="lessThan">
      <formula>$D$31</formula>
    </cfRule>
  </conditionalFormatting>
  <conditionalFormatting sqref="J31:K31">
    <cfRule type="cellIs" priority="12" dxfId="570" operator="lessThan">
      <formula>$H$31</formula>
    </cfRule>
  </conditionalFormatting>
  <conditionalFormatting sqref="N31:O31">
    <cfRule type="cellIs" priority="11" dxfId="570" operator="lessThan">
      <formula>$L$31</formula>
    </cfRule>
  </conditionalFormatting>
  <conditionalFormatting sqref="R31:S31">
    <cfRule type="cellIs" priority="10" dxfId="570" operator="lessThan">
      <formula>$P$31</formula>
    </cfRule>
  </conditionalFormatting>
  <conditionalFormatting sqref="V31:W31">
    <cfRule type="cellIs" priority="9" dxfId="570" operator="lessThan">
      <formula>$T$31</formula>
    </cfRule>
  </conditionalFormatting>
  <conditionalFormatting sqref="Z31:AA31">
    <cfRule type="cellIs" priority="8" dxfId="570" operator="lessThan">
      <formula>$X$31</formula>
    </cfRule>
  </conditionalFormatting>
  <conditionalFormatting sqref="AD31:AE31">
    <cfRule type="cellIs" priority="7" dxfId="570" operator="lessThan">
      <formula>$AB$31</formula>
    </cfRule>
  </conditionalFormatting>
  <conditionalFormatting sqref="G17">
    <cfRule type="cellIs" priority="6" dxfId="570" operator="lessThan">
      <formula>$F$17</formula>
    </cfRule>
  </conditionalFormatting>
  <conditionalFormatting sqref="G18">
    <cfRule type="cellIs" priority="5" dxfId="570" operator="lessThan">
      <formula>$F$18</formula>
    </cfRule>
  </conditionalFormatting>
  <conditionalFormatting sqref="K18">
    <cfRule type="cellIs" priority="4" dxfId="570" operator="lessThan">
      <formula>$J$18</formula>
    </cfRule>
  </conditionalFormatting>
  <conditionalFormatting sqref="K13">
    <cfRule type="cellIs" priority="3" dxfId="570" operator="lessThan">
      <formula>$J$13</formula>
    </cfRule>
  </conditionalFormatting>
  <conditionalFormatting sqref="K14">
    <cfRule type="cellIs" priority="2" dxfId="570" operator="lessThan">
      <formula>$J$14</formula>
    </cfRule>
  </conditionalFormatting>
  <conditionalFormatting sqref="K19">
    <cfRule type="cellIs" priority="1" dxfId="570" operator="lessThan">
      <formula>$J$19</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L69"/>
  <sheetViews>
    <sheetView showGridLines="0" zoomScalePageLayoutView="0" workbookViewId="0" topLeftCell="A1">
      <selection activeCell="N12" sqref="N12"/>
    </sheetView>
  </sheetViews>
  <sheetFormatPr defaultColWidth="9.140625" defaultRowHeight="15"/>
  <sheetData>
    <row r="1" spans="1:12" ht="15">
      <c r="A1" s="305" t="s">
        <v>58</v>
      </c>
      <c r="B1" s="306"/>
      <c r="C1" s="306"/>
      <c r="D1" s="306"/>
      <c r="E1" s="306"/>
      <c r="F1" s="306"/>
      <c r="G1" s="306"/>
      <c r="H1" s="306"/>
      <c r="I1" s="306"/>
      <c r="J1" s="306"/>
      <c r="K1" s="306"/>
      <c r="L1" s="307"/>
    </row>
    <row r="2" spans="1:12" ht="15">
      <c r="A2" s="302"/>
      <c r="B2" s="303"/>
      <c r="C2" s="303"/>
      <c r="D2" s="303"/>
      <c r="E2" s="303"/>
      <c r="F2" s="303"/>
      <c r="G2" s="303"/>
      <c r="H2" s="303"/>
      <c r="I2" s="303"/>
      <c r="J2" s="303"/>
      <c r="K2" s="303"/>
      <c r="L2" s="304"/>
    </row>
    <row r="3" spans="1:12" ht="15">
      <c r="A3" s="302"/>
      <c r="B3" s="303"/>
      <c r="C3" s="303"/>
      <c r="D3" s="303"/>
      <c r="E3" s="303"/>
      <c r="F3" s="303"/>
      <c r="G3" s="303"/>
      <c r="H3" s="303"/>
      <c r="I3" s="303"/>
      <c r="J3" s="303"/>
      <c r="K3" s="303"/>
      <c r="L3" s="304"/>
    </row>
    <row r="4" spans="1:12" ht="15">
      <c r="A4" s="302"/>
      <c r="B4" s="303"/>
      <c r="C4" s="303"/>
      <c r="D4" s="303"/>
      <c r="E4" s="303"/>
      <c r="F4" s="303"/>
      <c r="G4" s="303"/>
      <c r="H4" s="303"/>
      <c r="I4" s="303"/>
      <c r="J4" s="303"/>
      <c r="K4" s="303"/>
      <c r="L4" s="304"/>
    </row>
    <row r="5" spans="1:12" ht="15">
      <c r="A5" s="302"/>
      <c r="B5" s="303"/>
      <c r="C5" s="303"/>
      <c r="D5" s="303"/>
      <c r="E5" s="303"/>
      <c r="F5" s="303"/>
      <c r="G5" s="303"/>
      <c r="H5" s="303"/>
      <c r="I5" s="303"/>
      <c r="J5" s="303"/>
      <c r="K5" s="303"/>
      <c r="L5" s="304"/>
    </row>
    <row r="6" spans="1:12" ht="15">
      <c r="A6" s="302"/>
      <c r="B6" s="303"/>
      <c r="C6" s="303"/>
      <c r="D6" s="303"/>
      <c r="E6" s="303"/>
      <c r="F6" s="303"/>
      <c r="G6" s="303"/>
      <c r="H6" s="303"/>
      <c r="I6" s="303"/>
      <c r="J6" s="303"/>
      <c r="K6" s="303"/>
      <c r="L6" s="304"/>
    </row>
    <row r="7" spans="1:12" ht="15">
      <c r="A7" s="302"/>
      <c r="B7" s="303"/>
      <c r="C7" s="303"/>
      <c r="D7" s="303"/>
      <c r="E7" s="303"/>
      <c r="F7" s="303"/>
      <c r="G7" s="303"/>
      <c r="H7" s="303"/>
      <c r="I7" s="303"/>
      <c r="J7" s="303"/>
      <c r="K7" s="303"/>
      <c r="L7" s="304"/>
    </row>
    <row r="8" spans="1:12" ht="15">
      <c r="A8" s="302"/>
      <c r="B8" s="303"/>
      <c r="C8" s="303"/>
      <c r="D8" s="303"/>
      <c r="E8" s="303"/>
      <c r="F8" s="303"/>
      <c r="G8" s="303"/>
      <c r="H8" s="303"/>
      <c r="I8" s="303"/>
      <c r="J8" s="303"/>
      <c r="K8" s="303"/>
      <c r="L8" s="304"/>
    </row>
    <row r="9" spans="1:12" ht="15">
      <c r="A9" s="302"/>
      <c r="B9" s="303"/>
      <c r="C9" s="303"/>
      <c r="D9" s="303"/>
      <c r="E9" s="303"/>
      <c r="F9" s="303"/>
      <c r="G9" s="303"/>
      <c r="H9" s="303"/>
      <c r="I9" s="303"/>
      <c r="J9" s="303"/>
      <c r="K9" s="303"/>
      <c r="L9" s="304"/>
    </row>
    <row r="10" spans="1:12" ht="15">
      <c r="A10" s="302"/>
      <c r="B10" s="303"/>
      <c r="C10" s="303"/>
      <c r="D10" s="303"/>
      <c r="E10" s="303"/>
      <c r="F10" s="303"/>
      <c r="G10" s="303"/>
      <c r="H10" s="303"/>
      <c r="I10" s="303"/>
      <c r="J10" s="303"/>
      <c r="K10" s="303"/>
      <c r="L10" s="304"/>
    </row>
    <row r="11" spans="1:12" ht="15">
      <c r="A11" s="302"/>
      <c r="B11" s="303"/>
      <c r="C11" s="303"/>
      <c r="D11" s="303"/>
      <c r="E11" s="303"/>
      <c r="F11" s="303"/>
      <c r="G11" s="303"/>
      <c r="H11" s="303"/>
      <c r="I11" s="303"/>
      <c r="J11" s="303"/>
      <c r="K11" s="303"/>
      <c r="L11" s="304"/>
    </row>
    <row r="12" spans="1:12" ht="15">
      <c r="A12" s="302"/>
      <c r="B12" s="303"/>
      <c r="C12" s="303"/>
      <c r="D12" s="303"/>
      <c r="E12" s="303"/>
      <c r="F12" s="303"/>
      <c r="G12" s="303"/>
      <c r="H12" s="303"/>
      <c r="I12" s="303"/>
      <c r="J12" s="303"/>
      <c r="K12" s="303"/>
      <c r="L12" s="304"/>
    </row>
    <row r="13" spans="1:12" ht="15">
      <c r="A13" s="302"/>
      <c r="B13" s="303"/>
      <c r="C13" s="303"/>
      <c r="D13" s="303"/>
      <c r="E13" s="303"/>
      <c r="F13" s="303"/>
      <c r="G13" s="303"/>
      <c r="H13" s="303"/>
      <c r="I13" s="303"/>
      <c r="J13" s="303"/>
      <c r="K13" s="303"/>
      <c r="L13" s="304"/>
    </row>
    <row r="14" spans="1:12" ht="15">
      <c r="A14" s="302"/>
      <c r="B14" s="303"/>
      <c r="C14" s="303"/>
      <c r="D14" s="303"/>
      <c r="E14" s="303"/>
      <c r="F14" s="303"/>
      <c r="G14" s="303"/>
      <c r="H14" s="303"/>
      <c r="I14" s="303"/>
      <c r="J14" s="303"/>
      <c r="K14" s="303"/>
      <c r="L14" s="304"/>
    </row>
    <row r="15" spans="1:12" ht="15">
      <c r="A15" s="302"/>
      <c r="B15" s="303"/>
      <c r="C15" s="303"/>
      <c r="D15" s="303"/>
      <c r="E15" s="303"/>
      <c r="F15" s="303"/>
      <c r="G15" s="303"/>
      <c r="H15" s="303"/>
      <c r="I15" s="303"/>
      <c r="J15" s="303"/>
      <c r="K15" s="303"/>
      <c r="L15" s="304"/>
    </row>
    <row r="16" spans="1:12" ht="15">
      <c r="A16" s="302"/>
      <c r="B16" s="303"/>
      <c r="C16" s="303"/>
      <c r="D16" s="303"/>
      <c r="E16" s="303"/>
      <c r="F16" s="303"/>
      <c r="G16" s="303"/>
      <c r="H16" s="303"/>
      <c r="I16" s="303"/>
      <c r="J16" s="303"/>
      <c r="K16" s="303"/>
      <c r="L16" s="304"/>
    </row>
    <row r="17" spans="1:12" ht="15">
      <c r="A17" s="302"/>
      <c r="B17" s="303"/>
      <c r="C17" s="303"/>
      <c r="D17" s="303"/>
      <c r="E17" s="303"/>
      <c r="F17" s="303"/>
      <c r="G17" s="303"/>
      <c r="H17" s="303"/>
      <c r="I17" s="303"/>
      <c r="J17" s="303"/>
      <c r="K17" s="303"/>
      <c r="L17" s="304"/>
    </row>
    <row r="18" spans="1:12" ht="15">
      <c r="A18" s="302"/>
      <c r="B18" s="303"/>
      <c r="C18" s="303"/>
      <c r="D18" s="303"/>
      <c r="E18" s="303"/>
      <c r="F18" s="303"/>
      <c r="G18" s="303"/>
      <c r="H18" s="303"/>
      <c r="I18" s="303"/>
      <c r="J18" s="303"/>
      <c r="K18" s="303"/>
      <c r="L18" s="304"/>
    </row>
    <row r="19" spans="1:12" ht="15">
      <c r="A19" s="302"/>
      <c r="B19" s="303"/>
      <c r="C19" s="303"/>
      <c r="D19" s="303"/>
      <c r="E19" s="303"/>
      <c r="F19" s="303"/>
      <c r="G19" s="303"/>
      <c r="H19" s="303"/>
      <c r="I19" s="303"/>
      <c r="J19" s="303"/>
      <c r="K19" s="303"/>
      <c r="L19" s="304"/>
    </row>
    <row r="20" spans="1:12" ht="15">
      <c r="A20" s="302"/>
      <c r="B20" s="303"/>
      <c r="C20" s="303"/>
      <c r="D20" s="303"/>
      <c r="E20" s="303"/>
      <c r="F20" s="303"/>
      <c r="G20" s="303"/>
      <c r="H20" s="303"/>
      <c r="I20" s="303"/>
      <c r="J20" s="303"/>
      <c r="K20" s="303"/>
      <c r="L20" s="304"/>
    </row>
    <row r="21" spans="1:12" ht="15">
      <c r="A21" s="302"/>
      <c r="B21" s="303"/>
      <c r="C21" s="303"/>
      <c r="D21" s="303"/>
      <c r="E21" s="303"/>
      <c r="F21" s="303"/>
      <c r="G21" s="303"/>
      <c r="H21" s="303"/>
      <c r="I21" s="303"/>
      <c r="J21" s="303"/>
      <c r="K21" s="303"/>
      <c r="L21" s="304"/>
    </row>
    <row r="22" spans="1:12" ht="15">
      <c r="A22" s="302"/>
      <c r="B22" s="303"/>
      <c r="C22" s="303"/>
      <c r="D22" s="303"/>
      <c r="E22" s="303"/>
      <c r="F22" s="303"/>
      <c r="G22" s="303"/>
      <c r="H22" s="303"/>
      <c r="I22" s="303"/>
      <c r="J22" s="303"/>
      <c r="K22" s="303"/>
      <c r="L22" s="304"/>
    </row>
    <row r="23" spans="1:12" ht="15">
      <c r="A23" s="302"/>
      <c r="B23" s="303"/>
      <c r="C23" s="303"/>
      <c r="D23" s="303"/>
      <c r="E23" s="303"/>
      <c r="F23" s="303"/>
      <c r="G23" s="303"/>
      <c r="H23" s="303"/>
      <c r="I23" s="303"/>
      <c r="J23" s="303"/>
      <c r="K23" s="303"/>
      <c r="L23" s="304"/>
    </row>
    <row r="24" spans="1:12" ht="15">
      <c r="A24" s="302"/>
      <c r="B24" s="303"/>
      <c r="C24" s="303"/>
      <c r="D24" s="303"/>
      <c r="E24" s="303"/>
      <c r="F24" s="303"/>
      <c r="G24" s="303"/>
      <c r="H24" s="303"/>
      <c r="I24" s="303"/>
      <c r="J24" s="303"/>
      <c r="K24" s="303"/>
      <c r="L24" s="304"/>
    </row>
    <row r="25" spans="1:12" ht="15">
      <c r="A25" s="302"/>
      <c r="B25" s="303"/>
      <c r="C25" s="303"/>
      <c r="D25" s="303"/>
      <c r="E25" s="303"/>
      <c r="F25" s="303"/>
      <c r="G25" s="303"/>
      <c r="H25" s="303"/>
      <c r="I25" s="303"/>
      <c r="J25" s="303"/>
      <c r="K25" s="303"/>
      <c r="L25" s="304"/>
    </row>
    <row r="26" spans="1:12" ht="15">
      <c r="A26" s="302"/>
      <c r="B26" s="303"/>
      <c r="C26" s="303"/>
      <c r="D26" s="303"/>
      <c r="E26" s="303"/>
      <c r="F26" s="303"/>
      <c r="G26" s="303"/>
      <c r="H26" s="303"/>
      <c r="I26" s="303"/>
      <c r="J26" s="303"/>
      <c r="K26" s="303"/>
      <c r="L26" s="304"/>
    </row>
    <row r="27" spans="1:12" ht="15">
      <c r="A27" s="302"/>
      <c r="B27" s="303"/>
      <c r="C27" s="303"/>
      <c r="D27" s="303"/>
      <c r="E27" s="303"/>
      <c r="F27" s="303"/>
      <c r="G27" s="303"/>
      <c r="H27" s="303"/>
      <c r="I27" s="303"/>
      <c r="J27" s="303"/>
      <c r="K27" s="303"/>
      <c r="L27" s="304"/>
    </row>
    <row r="28" spans="1:12" ht="15">
      <c r="A28" s="302"/>
      <c r="B28" s="303"/>
      <c r="C28" s="303"/>
      <c r="D28" s="303"/>
      <c r="E28" s="303"/>
      <c r="F28" s="303"/>
      <c r="G28" s="303"/>
      <c r="H28" s="303"/>
      <c r="I28" s="303"/>
      <c r="J28" s="303"/>
      <c r="K28" s="303"/>
      <c r="L28" s="304"/>
    </row>
    <row r="29" spans="1:12" ht="15">
      <c r="A29" s="302"/>
      <c r="B29" s="303"/>
      <c r="C29" s="303"/>
      <c r="D29" s="303"/>
      <c r="E29" s="303"/>
      <c r="F29" s="303"/>
      <c r="G29" s="303"/>
      <c r="H29" s="303"/>
      <c r="I29" s="303"/>
      <c r="J29" s="303"/>
      <c r="K29" s="303"/>
      <c r="L29" s="304"/>
    </row>
    <row r="30" spans="1:12" ht="15">
      <c r="A30" s="302"/>
      <c r="B30" s="303"/>
      <c r="C30" s="303"/>
      <c r="D30" s="303"/>
      <c r="E30" s="303"/>
      <c r="F30" s="303"/>
      <c r="G30" s="303"/>
      <c r="H30" s="303"/>
      <c r="I30" s="303"/>
      <c r="J30" s="303"/>
      <c r="K30" s="303"/>
      <c r="L30" s="304"/>
    </row>
    <row r="31" spans="1:12" ht="15">
      <c r="A31" s="302"/>
      <c r="B31" s="303"/>
      <c r="C31" s="303"/>
      <c r="D31" s="303"/>
      <c r="E31" s="303"/>
      <c r="F31" s="303"/>
      <c r="G31" s="303"/>
      <c r="H31" s="303"/>
      <c r="I31" s="303"/>
      <c r="J31" s="303"/>
      <c r="K31" s="303"/>
      <c r="L31" s="304"/>
    </row>
    <row r="32" spans="1:12" ht="15">
      <c r="A32" s="302"/>
      <c r="B32" s="303"/>
      <c r="C32" s="303"/>
      <c r="D32" s="303"/>
      <c r="E32" s="303"/>
      <c r="F32" s="303"/>
      <c r="G32" s="303"/>
      <c r="H32" s="303"/>
      <c r="I32" s="303"/>
      <c r="J32" s="303"/>
      <c r="K32" s="303"/>
      <c r="L32" s="304"/>
    </row>
    <row r="33" spans="1:12" ht="15">
      <c r="A33" s="302"/>
      <c r="B33" s="303"/>
      <c r="C33" s="303"/>
      <c r="D33" s="303"/>
      <c r="E33" s="303"/>
      <c r="F33" s="303"/>
      <c r="G33" s="303"/>
      <c r="H33" s="303"/>
      <c r="I33" s="303"/>
      <c r="J33" s="303"/>
      <c r="K33" s="303"/>
      <c r="L33" s="304"/>
    </row>
    <row r="34" spans="1:12" ht="15">
      <c r="A34" s="302"/>
      <c r="B34" s="303"/>
      <c r="C34" s="303"/>
      <c r="D34" s="303"/>
      <c r="E34" s="303"/>
      <c r="F34" s="303"/>
      <c r="G34" s="303"/>
      <c r="H34" s="303"/>
      <c r="I34" s="303"/>
      <c r="J34" s="303"/>
      <c r="K34" s="303"/>
      <c r="L34" s="304"/>
    </row>
    <row r="35" spans="1:12" ht="15">
      <c r="A35" s="302"/>
      <c r="B35" s="303"/>
      <c r="C35" s="303"/>
      <c r="D35" s="303"/>
      <c r="E35" s="303"/>
      <c r="F35" s="303"/>
      <c r="G35" s="303"/>
      <c r="H35" s="303"/>
      <c r="I35" s="303"/>
      <c r="J35" s="303"/>
      <c r="K35" s="303"/>
      <c r="L35" s="304"/>
    </row>
    <row r="36" spans="1:12" ht="15">
      <c r="A36" s="302"/>
      <c r="B36" s="303"/>
      <c r="C36" s="303"/>
      <c r="D36" s="303"/>
      <c r="E36" s="303"/>
      <c r="F36" s="303"/>
      <c r="G36" s="303"/>
      <c r="H36" s="303"/>
      <c r="I36" s="303"/>
      <c r="J36" s="303"/>
      <c r="K36" s="303"/>
      <c r="L36" s="304"/>
    </row>
    <row r="37" spans="1:12" ht="15">
      <c r="A37" s="302"/>
      <c r="B37" s="303"/>
      <c r="C37" s="303"/>
      <c r="D37" s="303"/>
      <c r="E37" s="303"/>
      <c r="F37" s="303"/>
      <c r="G37" s="303"/>
      <c r="H37" s="303"/>
      <c r="I37" s="303"/>
      <c r="J37" s="303"/>
      <c r="K37" s="303"/>
      <c r="L37" s="304"/>
    </row>
    <row r="38" spans="1:12" ht="15">
      <c r="A38" s="302"/>
      <c r="B38" s="303"/>
      <c r="C38" s="303"/>
      <c r="D38" s="303"/>
      <c r="E38" s="303"/>
      <c r="F38" s="303"/>
      <c r="G38" s="303"/>
      <c r="H38" s="303"/>
      <c r="I38" s="303"/>
      <c r="J38" s="303"/>
      <c r="K38" s="303"/>
      <c r="L38" s="304"/>
    </row>
    <row r="39" spans="1:12" ht="15">
      <c r="A39" s="302"/>
      <c r="B39" s="303"/>
      <c r="C39" s="303"/>
      <c r="D39" s="303"/>
      <c r="E39" s="303"/>
      <c r="F39" s="303"/>
      <c r="G39" s="303"/>
      <c r="H39" s="303"/>
      <c r="I39" s="303"/>
      <c r="J39" s="303"/>
      <c r="K39" s="303"/>
      <c r="L39" s="304"/>
    </row>
    <row r="40" spans="1:12" ht="15">
      <c r="A40" s="302"/>
      <c r="B40" s="303"/>
      <c r="C40" s="303"/>
      <c r="D40" s="303"/>
      <c r="E40" s="303"/>
      <c r="F40" s="303"/>
      <c r="G40" s="303"/>
      <c r="H40" s="303"/>
      <c r="I40" s="303"/>
      <c r="J40" s="303"/>
      <c r="K40" s="303"/>
      <c r="L40" s="304"/>
    </row>
    <row r="41" spans="1:12" ht="15">
      <c r="A41" s="302"/>
      <c r="B41" s="303"/>
      <c r="C41" s="303"/>
      <c r="D41" s="303"/>
      <c r="E41" s="303"/>
      <c r="F41" s="303"/>
      <c r="G41" s="303"/>
      <c r="H41" s="303"/>
      <c r="I41" s="303"/>
      <c r="J41" s="303"/>
      <c r="K41" s="303"/>
      <c r="L41" s="304"/>
    </row>
    <row r="42" spans="1:12" ht="15">
      <c r="A42" s="302"/>
      <c r="B42" s="303"/>
      <c r="C42" s="303"/>
      <c r="D42" s="303"/>
      <c r="E42" s="303"/>
      <c r="F42" s="303"/>
      <c r="G42" s="303"/>
      <c r="H42" s="303"/>
      <c r="I42" s="303"/>
      <c r="J42" s="303"/>
      <c r="K42" s="303"/>
      <c r="L42" s="304"/>
    </row>
    <row r="43" spans="1:12" ht="15">
      <c r="A43" s="302"/>
      <c r="B43" s="303"/>
      <c r="C43" s="303"/>
      <c r="D43" s="303"/>
      <c r="E43" s="303"/>
      <c r="F43" s="303"/>
      <c r="G43" s="303"/>
      <c r="H43" s="303"/>
      <c r="I43" s="303"/>
      <c r="J43" s="303"/>
      <c r="K43" s="303"/>
      <c r="L43" s="304"/>
    </row>
    <row r="44" spans="1:12" ht="15">
      <c r="A44" s="302"/>
      <c r="B44" s="303"/>
      <c r="C44" s="303"/>
      <c r="D44" s="303"/>
      <c r="E44" s="303"/>
      <c r="F44" s="303"/>
      <c r="G44" s="303"/>
      <c r="H44" s="303"/>
      <c r="I44" s="303"/>
      <c r="J44" s="303"/>
      <c r="K44" s="303"/>
      <c r="L44" s="304"/>
    </row>
    <row r="45" spans="1:12" ht="15">
      <c r="A45" s="302"/>
      <c r="B45" s="303"/>
      <c r="C45" s="303"/>
      <c r="D45" s="303"/>
      <c r="E45" s="303"/>
      <c r="F45" s="303"/>
      <c r="G45" s="303"/>
      <c r="H45" s="303"/>
      <c r="I45" s="303"/>
      <c r="J45" s="303"/>
      <c r="K45" s="303"/>
      <c r="L45" s="304"/>
    </row>
    <row r="46" spans="1:12" ht="15">
      <c r="A46" s="302"/>
      <c r="B46" s="303"/>
      <c r="C46" s="303"/>
      <c r="D46" s="303"/>
      <c r="E46" s="303"/>
      <c r="F46" s="303"/>
      <c r="G46" s="303"/>
      <c r="H46" s="303"/>
      <c r="I46" s="303"/>
      <c r="J46" s="303"/>
      <c r="K46" s="303"/>
      <c r="L46" s="304"/>
    </row>
    <row r="47" spans="1:12" ht="15">
      <c r="A47" s="302"/>
      <c r="B47" s="303"/>
      <c r="C47" s="303"/>
      <c r="D47" s="303"/>
      <c r="E47" s="303"/>
      <c r="F47" s="303"/>
      <c r="G47" s="303"/>
      <c r="H47" s="303"/>
      <c r="I47" s="303"/>
      <c r="J47" s="303"/>
      <c r="K47" s="303"/>
      <c r="L47" s="304"/>
    </row>
    <row r="48" spans="1:12" ht="15">
      <c r="A48" s="302"/>
      <c r="B48" s="303"/>
      <c r="C48" s="303"/>
      <c r="D48" s="303"/>
      <c r="E48" s="303"/>
      <c r="F48" s="303"/>
      <c r="G48" s="303"/>
      <c r="H48" s="303"/>
      <c r="I48" s="303"/>
      <c r="J48" s="303"/>
      <c r="K48" s="303"/>
      <c r="L48" s="304"/>
    </row>
    <row r="49" spans="1:12" ht="15">
      <c r="A49" s="302"/>
      <c r="B49" s="303"/>
      <c r="C49" s="303"/>
      <c r="D49" s="303"/>
      <c r="E49" s="303"/>
      <c r="F49" s="303"/>
      <c r="G49" s="303"/>
      <c r="H49" s="303"/>
      <c r="I49" s="303"/>
      <c r="J49" s="303"/>
      <c r="K49" s="303"/>
      <c r="L49" s="304"/>
    </row>
    <row r="50" spans="1:12" ht="15">
      <c r="A50" s="302"/>
      <c r="B50" s="303"/>
      <c r="C50" s="303"/>
      <c r="D50" s="303"/>
      <c r="E50" s="303"/>
      <c r="F50" s="303"/>
      <c r="G50" s="303"/>
      <c r="H50" s="303"/>
      <c r="I50" s="303"/>
      <c r="J50" s="303"/>
      <c r="K50" s="303"/>
      <c r="L50" s="304"/>
    </row>
    <row r="51" spans="1:12" ht="15">
      <c r="A51" s="302"/>
      <c r="B51" s="303"/>
      <c r="C51" s="303"/>
      <c r="D51" s="303"/>
      <c r="E51" s="303"/>
      <c r="F51" s="303"/>
      <c r="G51" s="303"/>
      <c r="H51" s="303"/>
      <c r="I51" s="303"/>
      <c r="J51" s="303"/>
      <c r="K51" s="303"/>
      <c r="L51" s="304"/>
    </row>
    <row r="52" spans="1:12" ht="15">
      <c r="A52" s="302"/>
      <c r="B52" s="303"/>
      <c r="C52" s="303"/>
      <c r="D52" s="303"/>
      <c r="E52" s="303"/>
      <c r="F52" s="303"/>
      <c r="G52" s="303"/>
      <c r="H52" s="303"/>
      <c r="I52" s="303"/>
      <c r="J52" s="303"/>
      <c r="K52" s="303"/>
      <c r="L52" s="304"/>
    </row>
    <row r="53" spans="1:12" ht="15">
      <c r="A53" s="302"/>
      <c r="B53" s="303"/>
      <c r="C53" s="303"/>
      <c r="D53" s="303"/>
      <c r="E53" s="303"/>
      <c r="F53" s="303"/>
      <c r="G53" s="303"/>
      <c r="H53" s="303"/>
      <c r="I53" s="303"/>
      <c r="J53" s="303"/>
      <c r="K53" s="303"/>
      <c r="L53" s="304"/>
    </row>
    <row r="54" spans="1:12" ht="15">
      <c r="A54" s="302"/>
      <c r="B54" s="303"/>
      <c r="C54" s="303"/>
      <c r="D54" s="303"/>
      <c r="E54" s="303"/>
      <c r="F54" s="303"/>
      <c r="G54" s="303"/>
      <c r="H54" s="303"/>
      <c r="I54" s="303"/>
      <c r="J54" s="303"/>
      <c r="K54" s="303"/>
      <c r="L54" s="304"/>
    </row>
    <row r="55" spans="1:12" ht="15">
      <c r="A55" s="302"/>
      <c r="B55" s="303"/>
      <c r="C55" s="303"/>
      <c r="D55" s="303"/>
      <c r="E55" s="303"/>
      <c r="F55" s="303"/>
      <c r="G55" s="303"/>
      <c r="H55" s="303"/>
      <c r="I55" s="303"/>
      <c r="J55" s="303"/>
      <c r="K55" s="303"/>
      <c r="L55" s="304"/>
    </row>
    <row r="56" spans="1:12" ht="15">
      <c r="A56" s="302"/>
      <c r="B56" s="303"/>
      <c r="C56" s="303"/>
      <c r="D56" s="303"/>
      <c r="E56" s="303"/>
      <c r="F56" s="303"/>
      <c r="G56" s="303"/>
      <c r="H56" s="303"/>
      <c r="I56" s="303"/>
      <c r="J56" s="303"/>
      <c r="K56" s="303"/>
      <c r="L56" s="304"/>
    </row>
    <row r="57" spans="1:12" ht="15">
      <c r="A57" s="302"/>
      <c r="B57" s="303"/>
      <c r="C57" s="303"/>
      <c r="D57" s="303"/>
      <c r="E57" s="303"/>
      <c r="F57" s="303"/>
      <c r="G57" s="303"/>
      <c r="H57" s="303"/>
      <c r="I57" s="303"/>
      <c r="J57" s="303"/>
      <c r="K57" s="303"/>
      <c r="L57" s="304"/>
    </row>
    <row r="58" spans="1:12" ht="15">
      <c r="A58" s="302"/>
      <c r="B58" s="303"/>
      <c r="C58" s="303"/>
      <c r="D58" s="303"/>
      <c r="E58" s="303"/>
      <c r="F58" s="303"/>
      <c r="G58" s="303"/>
      <c r="H58" s="303"/>
      <c r="I58" s="303"/>
      <c r="J58" s="303"/>
      <c r="K58" s="303"/>
      <c r="L58" s="304"/>
    </row>
    <row r="59" spans="1:12" ht="15">
      <c r="A59" s="302"/>
      <c r="B59" s="303"/>
      <c r="C59" s="303"/>
      <c r="D59" s="303"/>
      <c r="E59" s="303"/>
      <c r="F59" s="303"/>
      <c r="G59" s="303"/>
      <c r="H59" s="303"/>
      <c r="I59" s="303"/>
      <c r="J59" s="303"/>
      <c r="K59" s="303"/>
      <c r="L59" s="304"/>
    </row>
    <row r="60" spans="1:12" ht="15">
      <c r="A60" s="302"/>
      <c r="B60" s="303"/>
      <c r="C60" s="303"/>
      <c r="D60" s="303"/>
      <c r="E60" s="303"/>
      <c r="F60" s="303"/>
      <c r="G60" s="303"/>
      <c r="H60" s="303"/>
      <c r="I60" s="303"/>
      <c r="J60" s="303"/>
      <c r="K60" s="303"/>
      <c r="L60" s="304"/>
    </row>
    <row r="61" spans="1:12" ht="15">
      <c r="A61" s="302"/>
      <c r="B61" s="303"/>
      <c r="C61" s="303"/>
      <c r="D61" s="303"/>
      <c r="E61" s="303"/>
      <c r="F61" s="303"/>
      <c r="G61" s="303"/>
      <c r="H61" s="303"/>
      <c r="I61" s="303"/>
      <c r="J61" s="303"/>
      <c r="K61" s="303"/>
      <c r="L61" s="304"/>
    </row>
    <row r="62" spans="1:12" ht="15">
      <c r="A62" s="302"/>
      <c r="B62" s="303"/>
      <c r="C62" s="303"/>
      <c r="D62" s="303"/>
      <c r="E62" s="303"/>
      <c r="F62" s="303"/>
      <c r="G62" s="303"/>
      <c r="H62" s="303"/>
      <c r="I62" s="303"/>
      <c r="J62" s="303"/>
      <c r="K62" s="303"/>
      <c r="L62" s="304"/>
    </row>
    <row r="63" spans="1:12" ht="15">
      <c r="A63" s="302"/>
      <c r="B63" s="303"/>
      <c r="C63" s="303"/>
      <c r="D63" s="303"/>
      <c r="E63" s="303"/>
      <c r="F63" s="303"/>
      <c r="G63" s="303"/>
      <c r="H63" s="303"/>
      <c r="I63" s="303"/>
      <c r="J63" s="303"/>
      <c r="K63" s="303"/>
      <c r="L63" s="304"/>
    </row>
    <row r="64" spans="1:12" ht="15">
      <c r="A64" s="302"/>
      <c r="B64" s="303"/>
      <c r="C64" s="303"/>
      <c r="D64" s="303"/>
      <c r="E64" s="303"/>
      <c r="F64" s="303"/>
      <c r="G64" s="303"/>
      <c r="H64" s="303"/>
      <c r="I64" s="303"/>
      <c r="J64" s="303"/>
      <c r="K64" s="303"/>
      <c r="L64" s="304"/>
    </row>
    <row r="65" spans="1:12" ht="15">
      <c r="A65" s="302"/>
      <c r="B65" s="303"/>
      <c r="C65" s="303"/>
      <c r="D65" s="303"/>
      <c r="E65" s="303"/>
      <c r="F65" s="303"/>
      <c r="G65" s="303"/>
      <c r="H65" s="303"/>
      <c r="I65" s="303"/>
      <c r="J65" s="303"/>
      <c r="K65" s="303"/>
      <c r="L65" s="304"/>
    </row>
    <row r="66" spans="1:12" ht="15">
      <c r="A66" s="302"/>
      <c r="B66" s="303"/>
      <c r="C66" s="303"/>
      <c r="D66" s="303"/>
      <c r="E66" s="303"/>
      <c r="F66" s="303"/>
      <c r="G66" s="303"/>
      <c r="H66" s="303"/>
      <c r="I66" s="303"/>
      <c r="J66" s="303"/>
      <c r="K66" s="303"/>
      <c r="L66" s="304"/>
    </row>
    <row r="67" spans="1:12" ht="15">
      <c r="A67" s="302"/>
      <c r="B67" s="303"/>
      <c r="C67" s="303"/>
      <c r="D67" s="303"/>
      <c r="E67" s="303"/>
      <c r="F67" s="303"/>
      <c r="G67" s="303"/>
      <c r="H67" s="303"/>
      <c r="I67" s="303"/>
      <c r="J67" s="303"/>
      <c r="K67" s="303"/>
      <c r="L67" s="304"/>
    </row>
    <row r="68" spans="1:12" ht="15">
      <c r="A68" s="302"/>
      <c r="B68" s="303"/>
      <c r="C68" s="303"/>
      <c r="D68" s="303"/>
      <c r="E68" s="303"/>
      <c r="F68" s="303"/>
      <c r="G68" s="303"/>
      <c r="H68" s="303"/>
      <c r="I68" s="303"/>
      <c r="J68" s="303"/>
      <c r="K68" s="303"/>
      <c r="L68" s="304"/>
    </row>
    <row r="69" spans="1:12" ht="15.75" thickBot="1">
      <c r="A69" s="308"/>
      <c r="B69" s="309"/>
      <c r="C69" s="309"/>
      <c r="D69" s="309"/>
      <c r="E69" s="309"/>
      <c r="F69" s="309"/>
      <c r="G69" s="309"/>
      <c r="H69" s="309"/>
      <c r="I69" s="309"/>
      <c r="J69" s="309"/>
      <c r="K69" s="309"/>
      <c r="L69" s="310"/>
    </row>
  </sheetData>
  <sheetProtection/>
  <mergeCells count="69">
    <mergeCell ref="A67:L67"/>
    <mergeCell ref="A68:L68"/>
    <mergeCell ref="A69:L69"/>
    <mergeCell ref="A61:L61"/>
    <mergeCell ref="A62:L62"/>
    <mergeCell ref="A63:L63"/>
    <mergeCell ref="A64:L64"/>
    <mergeCell ref="A65:L65"/>
    <mergeCell ref="A66:L66"/>
    <mergeCell ref="A60:L60"/>
    <mergeCell ref="A49:L49"/>
    <mergeCell ref="A50:L50"/>
    <mergeCell ref="A51:L51"/>
    <mergeCell ref="A52:L52"/>
    <mergeCell ref="A53:L53"/>
    <mergeCell ref="A54:L54"/>
    <mergeCell ref="A55:L55"/>
    <mergeCell ref="A56:L56"/>
    <mergeCell ref="A57:L57"/>
    <mergeCell ref="A58:L58"/>
    <mergeCell ref="A59:L59"/>
    <mergeCell ref="A48:L48"/>
    <mergeCell ref="A37:L37"/>
    <mergeCell ref="A38:L38"/>
    <mergeCell ref="A39:L39"/>
    <mergeCell ref="A40:L40"/>
    <mergeCell ref="A41:L41"/>
    <mergeCell ref="A42:L42"/>
    <mergeCell ref="A43:L43"/>
    <mergeCell ref="A44:L44"/>
    <mergeCell ref="A45:L45"/>
    <mergeCell ref="A46:L46"/>
    <mergeCell ref="A47:L47"/>
    <mergeCell ref="A36:L36"/>
    <mergeCell ref="A25:L25"/>
    <mergeCell ref="A26:L26"/>
    <mergeCell ref="A27:L27"/>
    <mergeCell ref="A28:L28"/>
    <mergeCell ref="A29:L29"/>
    <mergeCell ref="A30:L30"/>
    <mergeCell ref="A31:L31"/>
    <mergeCell ref="A32:L32"/>
    <mergeCell ref="A33:L33"/>
    <mergeCell ref="A34:L34"/>
    <mergeCell ref="A35:L35"/>
    <mergeCell ref="A24:L24"/>
    <mergeCell ref="A13:L13"/>
    <mergeCell ref="A14:L14"/>
    <mergeCell ref="A15:L15"/>
    <mergeCell ref="A16:L16"/>
    <mergeCell ref="A17:L17"/>
    <mergeCell ref="A18:L18"/>
    <mergeCell ref="A19:L19"/>
    <mergeCell ref="A20:L20"/>
    <mergeCell ref="A21:L21"/>
    <mergeCell ref="A22:L22"/>
    <mergeCell ref="A23:L23"/>
    <mergeCell ref="A12:L12"/>
    <mergeCell ref="A1:L1"/>
    <mergeCell ref="A2:L2"/>
    <mergeCell ref="A3:L3"/>
    <mergeCell ref="A4:L4"/>
    <mergeCell ref="A5:L5"/>
    <mergeCell ref="A6:L6"/>
    <mergeCell ref="A7:L7"/>
    <mergeCell ref="A8:L8"/>
    <mergeCell ref="A9:L9"/>
    <mergeCell ref="A10:L10"/>
    <mergeCell ref="A11:L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Angela</dc:creator>
  <cp:keywords/>
  <dc:description/>
  <cp:lastModifiedBy>Chronister, Ann</cp:lastModifiedBy>
  <cp:lastPrinted>2024-06-03T13:42:56Z</cp:lastPrinted>
  <dcterms:created xsi:type="dcterms:W3CDTF">2023-12-06T16:39:42Z</dcterms:created>
  <dcterms:modified xsi:type="dcterms:W3CDTF">2024-06-26T14:40:08Z</dcterms:modified>
  <cp:category/>
  <cp:version/>
  <cp:contentType/>
  <cp:contentStatus/>
</cp:coreProperties>
</file>